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\Мои документы\Прайсы\Прайсы 15февраля2022\"/>
    </mc:Choice>
  </mc:AlternateContent>
  <bookViews>
    <workbookView xWindow="0" yWindow="0" windowWidth="28800" windowHeight="13740"/>
  </bookViews>
  <sheets>
    <sheet name="15февраля2022" sheetId="1" r:id="rId1"/>
  </sheets>
  <externalReferences>
    <externalReference r:id="rId2"/>
  </externalReferences>
  <definedNames>
    <definedName name="_xlnm.Print_Area" localSheetId="0">'15февраля2022'!$A$1:$L$147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7" i="1" l="1"/>
  <c r="V147" i="1"/>
  <c r="Y147" i="1" s="1"/>
  <c r="U147" i="1"/>
  <c r="J147" i="1"/>
  <c r="L147" i="1" s="1"/>
  <c r="AA146" i="1"/>
  <c r="V146" i="1"/>
  <c r="Y146" i="1" s="1"/>
  <c r="U146" i="1"/>
  <c r="J146" i="1"/>
  <c r="AA145" i="1"/>
  <c r="V145" i="1"/>
  <c r="Y145" i="1" s="1"/>
  <c r="U145" i="1"/>
  <c r="J145" i="1"/>
  <c r="AA144" i="1"/>
  <c r="V144" i="1"/>
  <c r="Y144" i="1" s="1"/>
  <c r="U144" i="1"/>
  <c r="J144" i="1"/>
  <c r="AA143" i="1"/>
  <c r="Q143" i="1"/>
  <c r="AA142" i="1"/>
  <c r="Q142" i="1"/>
  <c r="AA141" i="1"/>
  <c r="V141" i="1"/>
  <c r="Y141" i="1" s="1"/>
  <c r="U141" i="1"/>
  <c r="J141" i="1"/>
  <c r="AA140" i="1"/>
  <c r="V140" i="1"/>
  <c r="Y140" i="1" s="1"/>
  <c r="U140" i="1"/>
  <c r="J140" i="1"/>
  <c r="AA139" i="1"/>
  <c r="V139" i="1"/>
  <c r="Y139" i="1" s="1"/>
  <c r="U139" i="1"/>
  <c r="J139" i="1"/>
  <c r="AA138" i="1"/>
  <c r="V138" i="1"/>
  <c r="Y138" i="1" s="1"/>
  <c r="U138" i="1"/>
  <c r="J138" i="1"/>
  <c r="AA137" i="1"/>
  <c r="V137" i="1"/>
  <c r="Y137" i="1" s="1"/>
  <c r="U137" i="1"/>
  <c r="J137" i="1"/>
  <c r="AA136" i="1"/>
  <c r="V136" i="1"/>
  <c r="Y136" i="1" s="1"/>
  <c r="U136" i="1"/>
  <c r="J136" i="1"/>
  <c r="AA135" i="1"/>
  <c r="V135" i="1"/>
  <c r="Y135" i="1" s="1"/>
  <c r="U135" i="1"/>
  <c r="J135" i="1"/>
  <c r="AA134" i="1"/>
  <c r="V134" i="1"/>
  <c r="Y134" i="1" s="1"/>
  <c r="U134" i="1"/>
  <c r="J134" i="1"/>
  <c r="AA133" i="1"/>
  <c r="V133" i="1"/>
  <c r="Y133" i="1" s="1"/>
  <c r="U133" i="1"/>
  <c r="J133" i="1"/>
  <c r="AA132" i="1"/>
  <c r="V132" i="1"/>
  <c r="Y132" i="1" s="1"/>
  <c r="U132" i="1"/>
  <c r="J132" i="1"/>
  <c r="AA131" i="1"/>
  <c r="V131" i="1"/>
  <c r="Y131" i="1" s="1"/>
  <c r="U131" i="1"/>
  <c r="J131" i="1"/>
  <c r="AA130" i="1"/>
  <c r="V130" i="1"/>
  <c r="Y130" i="1" s="1"/>
  <c r="U130" i="1"/>
  <c r="J130" i="1"/>
  <c r="AA129" i="1"/>
  <c r="V129" i="1"/>
  <c r="Y129" i="1" s="1"/>
  <c r="U129" i="1"/>
  <c r="J129" i="1"/>
  <c r="Q129" i="1" s="1"/>
  <c r="AA128" i="1"/>
  <c r="V128" i="1"/>
  <c r="Y128" i="1" s="1"/>
  <c r="U128" i="1"/>
  <c r="J128" i="1"/>
  <c r="AA127" i="1"/>
  <c r="V127" i="1"/>
  <c r="Y127" i="1" s="1"/>
  <c r="U127" i="1"/>
  <c r="J127" i="1"/>
  <c r="L127" i="1" s="1"/>
  <c r="AA126" i="1"/>
  <c r="V126" i="1"/>
  <c r="Y126" i="1" s="1"/>
  <c r="U126" i="1"/>
  <c r="J126" i="1"/>
  <c r="AA125" i="1"/>
  <c r="V125" i="1"/>
  <c r="Y125" i="1" s="1"/>
  <c r="U125" i="1"/>
  <c r="J125" i="1"/>
  <c r="L125" i="1" s="1"/>
  <c r="AA124" i="1"/>
  <c r="V124" i="1"/>
  <c r="Y124" i="1" s="1"/>
  <c r="U124" i="1"/>
  <c r="J124" i="1"/>
  <c r="AA123" i="1"/>
  <c r="V123" i="1"/>
  <c r="Y123" i="1" s="1"/>
  <c r="U123" i="1"/>
  <c r="J123" i="1"/>
  <c r="AA122" i="1"/>
  <c r="V122" i="1"/>
  <c r="Y122" i="1" s="1"/>
  <c r="U122" i="1"/>
  <c r="J122" i="1"/>
  <c r="AA121" i="1"/>
  <c r="V121" i="1"/>
  <c r="Y121" i="1" s="1"/>
  <c r="U121" i="1"/>
  <c r="J121" i="1"/>
  <c r="L121" i="1" s="1"/>
  <c r="AA120" i="1"/>
  <c r="V120" i="1"/>
  <c r="M120" i="1" s="1"/>
  <c r="O120" i="1" s="1"/>
  <c r="U120" i="1"/>
  <c r="J120" i="1"/>
  <c r="AA119" i="1"/>
  <c r="Y119" i="1"/>
  <c r="U119" i="1"/>
  <c r="M119" i="1"/>
  <c r="O119" i="1" s="1"/>
  <c r="J119" i="1"/>
  <c r="AA118" i="1"/>
  <c r="Y118" i="1"/>
  <c r="U118" i="1"/>
  <c r="M118" i="1"/>
  <c r="O118" i="1" s="1"/>
  <c r="J118" i="1"/>
  <c r="AA117" i="1"/>
  <c r="Y117" i="1"/>
  <c r="U117" i="1"/>
  <c r="M117" i="1"/>
  <c r="O117" i="1" s="1"/>
  <c r="J117" i="1"/>
  <c r="L117" i="1" s="1"/>
  <c r="AA116" i="1"/>
  <c r="Y116" i="1"/>
  <c r="U116" i="1"/>
  <c r="M116" i="1"/>
  <c r="O116" i="1" s="1"/>
  <c r="J116" i="1"/>
  <c r="AA115" i="1"/>
  <c r="Q115" i="1"/>
  <c r="AA114" i="1"/>
  <c r="Q114" i="1"/>
  <c r="AA113" i="1"/>
  <c r="V113" i="1"/>
  <c r="Y113" i="1" s="1"/>
  <c r="U113" i="1"/>
  <c r="J113" i="1"/>
  <c r="AA112" i="1"/>
  <c r="Q112" i="1"/>
  <c r="AA111" i="1"/>
  <c r="V111" i="1"/>
  <c r="M111" i="1" s="1"/>
  <c r="O111" i="1" s="1"/>
  <c r="U111" i="1"/>
  <c r="J111" i="1"/>
  <c r="AA110" i="1"/>
  <c r="V110" i="1"/>
  <c r="M110" i="1" s="1"/>
  <c r="O110" i="1" s="1"/>
  <c r="U110" i="1"/>
  <c r="J110" i="1"/>
  <c r="L110" i="1" s="1"/>
  <c r="AA109" i="1"/>
  <c r="V109" i="1"/>
  <c r="Y109" i="1" s="1"/>
  <c r="U109" i="1"/>
  <c r="J109" i="1"/>
  <c r="AA108" i="1"/>
  <c r="V108" i="1"/>
  <c r="Y108" i="1" s="1"/>
  <c r="U108" i="1"/>
  <c r="J108" i="1"/>
  <c r="AA107" i="1"/>
  <c r="V107" i="1"/>
  <c r="Y107" i="1" s="1"/>
  <c r="U107" i="1"/>
  <c r="J107" i="1"/>
  <c r="AA106" i="1"/>
  <c r="V106" i="1"/>
  <c r="Y106" i="1" s="1"/>
  <c r="U106" i="1"/>
  <c r="J106" i="1"/>
  <c r="L106" i="1" s="1"/>
  <c r="AA105" i="1"/>
  <c r="V105" i="1"/>
  <c r="M105" i="1" s="1"/>
  <c r="O105" i="1" s="1"/>
  <c r="U105" i="1"/>
  <c r="J105" i="1"/>
  <c r="AA104" i="1"/>
  <c r="V104" i="1"/>
  <c r="M104" i="1" s="1"/>
  <c r="O104" i="1" s="1"/>
  <c r="U104" i="1"/>
  <c r="J104" i="1"/>
  <c r="AA103" i="1"/>
  <c r="V103" i="1"/>
  <c r="U103" i="1"/>
  <c r="J103" i="1"/>
  <c r="AA102" i="1"/>
  <c r="V102" i="1"/>
  <c r="Y102" i="1" s="1"/>
  <c r="U102" i="1"/>
  <c r="J102" i="1"/>
  <c r="AA101" i="1"/>
  <c r="V101" i="1"/>
  <c r="U101" i="1"/>
  <c r="J101" i="1"/>
  <c r="AA100" i="1"/>
  <c r="V100" i="1"/>
  <c r="M100" i="1" s="1"/>
  <c r="O100" i="1" s="1"/>
  <c r="U100" i="1"/>
  <c r="J100" i="1"/>
  <c r="AA99" i="1"/>
  <c r="V99" i="1"/>
  <c r="U99" i="1"/>
  <c r="J99" i="1"/>
  <c r="AA98" i="1"/>
  <c r="V98" i="1"/>
  <c r="Y98" i="1" s="1"/>
  <c r="U98" i="1"/>
  <c r="J98" i="1"/>
  <c r="AA97" i="1"/>
  <c r="V97" i="1"/>
  <c r="M97" i="1" s="1"/>
  <c r="O97" i="1" s="1"/>
  <c r="U97" i="1"/>
  <c r="J97" i="1"/>
  <c r="AA96" i="1"/>
  <c r="V96" i="1"/>
  <c r="Y96" i="1" s="1"/>
  <c r="U96" i="1"/>
  <c r="J96" i="1"/>
  <c r="AA95" i="1"/>
  <c r="V95" i="1"/>
  <c r="U95" i="1"/>
  <c r="J95" i="1"/>
  <c r="AA94" i="1"/>
  <c r="V94" i="1"/>
  <c r="M94" i="1" s="1"/>
  <c r="O94" i="1" s="1"/>
  <c r="U94" i="1"/>
  <c r="J94" i="1"/>
  <c r="AA93" i="1"/>
  <c r="V93" i="1"/>
  <c r="M93" i="1" s="1"/>
  <c r="O93" i="1" s="1"/>
  <c r="U93" i="1"/>
  <c r="J93" i="1"/>
  <c r="AA92" i="1"/>
  <c r="V92" i="1"/>
  <c r="M92" i="1" s="1"/>
  <c r="O92" i="1" s="1"/>
  <c r="U92" i="1"/>
  <c r="J92" i="1"/>
  <c r="AA91" i="1"/>
  <c r="V91" i="1"/>
  <c r="U91" i="1"/>
  <c r="J91" i="1"/>
  <c r="AA90" i="1"/>
  <c r="Q90" i="1"/>
  <c r="AA89" i="1"/>
  <c r="Y89" i="1"/>
  <c r="Q89" i="1"/>
  <c r="AA88" i="1"/>
  <c r="W88" i="1"/>
  <c r="V88" i="1" s="1"/>
  <c r="M88" i="1" s="1"/>
  <c r="O88" i="1" s="1"/>
  <c r="U88" i="1"/>
  <c r="J88" i="1"/>
  <c r="AA87" i="1"/>
  <c r="W87" i="1"/>
  <c r="V87" i="1" s="1"/>
  <c r="M87" i="1" s="1"/>
  <c r="O87" i="1" s="1"/>
  <c r="U87" i="1"/>
  <c r="J87" i="1"/>
  <c r="AA86" i="1"/>
  <c r="W86" i="1"/>
  <c r="V86" i="1" s="1"/>
  <c r="M86" i="1" s="1"/>
  <c r="O86" i="1" s="1"/>
  <c r="U86" i="1"/>
  <c r="J86" i="1"/>
  <c r="L86" i="1" s="1"/>
  <c r="AA85" i="1"/>
  <c r="W85" i="1"/>
  <c r="V85" i="1" s="1"/>
  <c r="M85" i="1" s="1"/>
  <c r="O85" i="1" s="1"/>
  <c r="U85" i="1"/>
  <c r="J85" i="1"/>
  <c r="AA84" i="1"/>
  <c r="Q84" i="1"/>
  <c r="AA83" i="1"/>
  <c r="Y83" i="1"/>
  <c r="Q83" i="1"/>
  <c r="AA82" i="1"/>
  <c r="Y82" i="1"/>
  <c r="Q82" i="1"/>
  <c r="AA81" i="1"/>
  <c r="Y81" i="1"/>
  <c r="Q81" i="1"/>
  <c r="AA80" i="1"/>
  <c r="V80" i="1"/>
  <c r="Y80" i="1" s="1"/>
  <c r="U80" i="1"/>
  <c r="Q80" i="1"/>
  <c r="J80" i="1"/>
  <c r="L80" i="1" s="1"/>
  <c r="AA79" i="1"/>
  <c r="V79" i="1"/>
  <c r="Y79" i="1" s="1"/>
  <c r="U79" i="1"/>
  <c r="J79" i="1"/>
  <c r="AA78" i="1"/>
  <c r="V78" i="1"/>
  <c r="Y78" i="1" s="1"/>
  <c r="U78" i="1"/>
  <c r="K78" i="1"/>
  <c r="J78" i="1"/>
  <c r="AA77" i="1"/>
  <c r="V77" i="1"/>
  <c r="Y77" i="1" s="1"/>
  <c r="U77" i="1"/>
  <c r="Q77" i="1"/>
  <c r="J77" i="1"/>
  <c r="AA76" i="1"/>
  <c r="Y76" i="1"/>
  <c r="Q76" i="1"/>
  <c r="AA75" i="1"/>
  <c r="Q75" i="1"/>
  <c r="AA74" i="1"/>
  <c r="V74" i="1"/>
  <c r="U74" i="1"/>
  <c r="J74" i="1"/>
  <c r="AA73" i="1"/>
  <c r="V73" i="1"/>
  <c r="U73" i="1"/>
  <c r="J73" i="1"/>
  <c r="AA72" i="1"/>
  <c r="V72" i="1"/>
  <c r="U72" i="1"/>
  <c r="J72" i="1"/>
  <c r="L72" i="1" s="1"/>
  <c r="AA71" i="1"/>
  <c r="V71" i="1"/>
  <c r="M71" i="1" s="1"/>
  <c r="O71" i="1" s="1"/>
  <c r="U71" i="1"/>
  <c r="J71" i="1"/>
  <c r="AA70" i="1"/>
  <c r="V70" i="1"/>
  <c r="U70" i="1"/>
  <c r="J70" i="1"/>
  <c r="AA69" i="1"/>
  <c r="V69" i="1"/>
  <c r="M69" i="1" s="1"/>
  <c r="O69" i="1" s="1"/>
  <c r="U69" i="1"/>
  <c r="J69" i="1"/>
  <c r="AA68" i="1"/>
  <c r="V68" i="1"/>
  <c r="Y68" i="1" s="1"/>
  <c r="U68" i="1"/>
  <c r="J68" i="1"/>
  <c r="K68" i="1" s="1"/>
  <c r="AA67" i="1"/>
  <c r="V67" i="1"/>
  <c r="Y67" i="1" s="1"/>
  <c r="U67" i="1"/>
  <c r="J67" i="1"/>
  <c r="K67" i="1" s="1"/>
  <c r="AA66" i="1"/>
  <c r="Y66" i="1"/>
  <c r="Q66" i="1"/>
  <c r="AA65" i="1"/>
  <c r="V65" i="1"/>
  <c r="Y65" i="1" s="1"/>
  <c r="U65" i="1"/>
  <c r="J65" i="1"/>
  <c r="AA64" i="1"/>
  <c r="V64" i="1"/>
  <c r="Y64" i="1" s="1"/>
  <c r="U64" i="1"/>
  <c r="J64" i="1"/>
  <c r="L64" i="1" s="1"/>
  <c r="AA63" i="1"/>
  <c r="V63" i="1"/>
  <c r="Y63" i="1" s="1"/>
  <c r="U63" i="1"/>
  <c r="J63" i="1"/>
  <c r="AA62" i="1"/>
  <c r="V62" i="1"/>
  <c r="M62" i="1" s="1"/>
  <c r="O62" i="1" s="1"/>
  <c r="U62" i="1"/>
  <c r="J62" i="1"/>
  <c r="L62" i="1" s="1"/>
  <c r="AA61" i="1"/>
  <c r="V61" i="1"/>
  <c r="Y61" i="1" s="1"/>
  <c r="U61" i="1"/>
  <c r="J61" i="1"/>
  <c r="AA60" i="1"/>
  <c r="V60" i="1"/>
  <c r="Y60" i="1" s="1"/>
  <c r="U60" i="1"/>
  <c r="J60" i="1"/>
  <c r="L60" i="1" s="1"/>
  <c r="AA59" i="1"/>
  <c r="Q59" i="1"/>
  <c r="AA58" i="1"/>
  <c r="V58" i="1"/>
  <c r="Y58" i="1" s="1"/>
  <c r="U58" i="1"/>
  <c r="Q58" i="1"/>
  <c r="O58" i="1"/>
  <c r="J58" i="1"/>
  <c r="AA57" i="1"/>
  <c r="V57" i="1"/>
  <c r="Y57" i="1" s="1"/>
  <c r="U57" i="1"/>
  <c r="Q57" i="1"/>
  <c r="O57" i="1"/>
  <c r="J57" i="1"/>
  <c r="L57" i="1" s="1"/>
  <c r="AA56" i="1"/>
  <c r="V56" i="1"/>
  <c r="Y56" i="1" s="1"/>
  <c r="U56" i="1"/>
  <c r="Q56" i="1"/>
  <c r="O56" i="1"/>
  <c r="J56" i="1"/>
  <c r="L56" i="1" s="1"/>
  <c r="AA55" i="1"/>
  <c r="Y55" i="1"/>
  <c r="Q55" i="1"/>
  <c r="AA54" i="1"/>
  <c r="V54" i="1"/>
  <c r="Y54" i="1" s="1"/>
  <c r="U54" i="1"/>
  <c r="M54" i="1"/>
  <c r="O54" i="1" s="1"/>
  <c r="J54" i="1"/>
  <c r="K54" i="1" s="1"/>
  <c r="AA53" i="1"/>
  <c r="V53" i="1"/>
  <c r="Y53" i="1" s="1"/>
  <c r="U53" i="1"/>
  <c r="J53" i="1"/>
  <c r="K53" i="1" s="1"/>
  <c r="AA52" i="1"/>
  <c r="Y52" i="1"/>
  <c r="Q52" i="1"/>
  <c r="AA51" i="1"/>
  <c r="V51" i="1"/>
  <c r="Y51" i="1" s="1"/>
  <c r="U51" i="1"/>
  <c r="J51" i="1"/>
  <c r="AA50" i="1"/>
  <c r="V50" i="1"/>
  <c r="M50" i="1" s="1"/>
  <c r="U50" i="1"/>
  <c r="J50" i="1"/>
  <c r="K50" i="1" s="1"/>
  <c r="AA49" i="1"/>
  <c r="V49" i="1"/>
  <c r="U49" i="1"/>
  <c r="J49" i="1"/>
  <c r="L49" i="1" s="1"/>
  <c r="AA48" i="1"/>
  <c r="V48" i="1"/>
  <c r="M48" i="1" s="1"/>
  <c r="N48" i="1" s="1"/>
  <c r="U48" i="1"/>
  <c r="J48" i="1"/>
  <c r="L48" i="1" s="1"/>
  <c r="AA47" i="1"/>
  <c r="V47" i="1"/>
  <c r="M47" i="1" s="1"/>
  <c r="N47" i="1" s="1"/>
  <c r="U47" i="1"/>
  <c r="J47" i="1"/>
  <c r="L47" i="1" s="1"/>
  <c r="AA46" i="1"/>
  <c r="Y46" i="1"/>
  <c r="U46" i="1"/>
  <c r="Q46" i="1"/>
  <c r="AA45" i="1"/>
  <c r="V45" i="1"/>
  <c r="U45" i="1"/>
  <c r="J45" i="1"/>
  <c r="K45" i="1" s="1"/>
  <c r="AA44" i="1"/>
  <c r="V44" i="1"/>
  <c r="Y44" i="1" s="1"/>
  <c r="U44" i="1"/>
  <c r="J44" i="1"/>
  <c r="Q44" i="1"/>
  <c r="AA43" i="1"/>
  <c r="V43" i="1"/>
  <c r="Y43" i="1" s="1"/>
  <c r="U43" i="1"/>
  <c r="J43" i="1"/>
  <c r="K43" i="1" s="1"/>
  <c r="AA42" i="1"/>
  <c r="V42" i="1"/>
  <c r="Y42" i="1" s="1"/>
  <c r="U42" i="1"/>
  <c r="J42" i="1"/>
  <c r="AA41" i="1"/>
  <c r="Y41" i="1"/>
  <c r="U41" i="1"/>
  <c r="Q41" i="1"/>
  <c r="AA40" i="1"/>
  <c r="U40" i="1"/>
  <c r="Q40" i="1"/>
  <c r="AA39" i="1"/>
  <c r="V39" i="1"/>
  <c r="Y39" i="1" s="1"/>
  <c r="U39" i="1"/>
  <c r="J39" i="1"/>
  <c r="AA38" i="1"/>
  <c r="V38" i="1"/>
  <c r="U38" i="1"/>
  <c r="J38" i="1"/>
  <c r="AA37" i="1"/>
  <c r="V37" i="1"/>
  <c r="Y37" i="1" s="1"/>
  <c r="U37" i="1"/>
  <c r="J37" i="1"/>
  <c r="AA36" i="1"/>
  <c r="V36" i="1"/>
  <c r="U36" i="1"/>
  <c r="J36" i="1"/>
  <c r="AA35" i="1"/>
  <c r="Y35" i="1"/>
  <c r="U35" i="1"/>
  <c r="Q35" i="1"/>
  <c r="AA34" i="1"/>
  <c r="U34" i="1"/>
  <c r="Q34" i="1"/>
  <c r="AA33" i="1"/>
  <c r="V33" i="1"/>
  <c r="Y33" i="1" s="1"/>
  <c r="U33" i="1"/>
  <c r="J33" i="1"/>
  <c r="K33" i="1" s="1"/>
  <c r="AA32" i="1"/>
  <c r="V32" i="1"/>
  <c r="M32" i="1" s="1"/>
  <c r="N32" i="1" s="1"/>
  <c r="U32" i="1"/>
  <c r="J32" i="1"/>
  <c r="AA31" i="1"/>
  <c r="V31" i="1"/>
  <c r="Y31" i="1" s="1"/>
  <c r="U31" i="1"/>
  <c r="J31" i="1"/>
  <c r="L31" i="1" s="1"/>
  <c r="AA30" i="1"/>
  <c r="V30" i="1"/>
  <c r="Y30" i="1" s="1"/>
  <c r="U30" i="1"/>
  <c r="J30" i="1"/>
  <c r="L30" i="1" s="1"/>
  <c r="AA29" i="1"/>
  <c r="V29" i="1"/>
  <c r="Y29" i="1" s="1"/>
  <c r="U29" i="1"/>
  <c r="Q29" i="1"/>
  <c r="K29" i="1"/>
  <c r="J29" i="1"/>
  <c r="L29" i="1" s="1"/>
  <c r="AA28" i="1"/>
  <c r="V28" i="1"/>
  <c r="M28" i="1" s="1"/>
  <c r="O28" i="1" s="1"/>
  <c r="U28" i="1"/>
  <c r="J28" i="1"/>
  <c r="K28" i="1" s="1"/>
  <c r="AA27" i="1"/>
  <c r="V27" i="1"/>
  <c r="M27" i="1" s="1"/>
  <c r="O27" i="1" s="1"/>
  <c r="U27" i="1"/>
  <c r="J27" i="1"/>
  <c r="AA26" i="1"/>
  <c r="V26" i="1"/>
  <c r="M26" i="1" s="1"/>
  <c r="O26" i="1" s="1"/>
  <c r="U26" i="1"/>
  <c r="J26" i="1"/>
  <c r="AA25" i="1"/>
  <c r="V25" i="1"/>
  <c r="M25" i="1" s="1"/>
  <c r="O25" i="1" s="1"/>
  <c r="U25" i="1"/>
  <c r="J25" i="1"/>
  <c r="L25" i="1" s="1"/>
  <c r="AA24" i="1"/>
  <c r="V24" i="1"/>
  <c r="M24" i="1" s="1"/>
  <c r="U24" i="1"/>
  <c r="J24" i="1"/>
  <c r="AA23" i="1"/>
  <c r="V23" i="1"/>
  <c r="M23" i="1" s="1"/>
  <c r="O23" i="1" s="1"/>
  <c r="U23" i="1"/>
  <c r="J23" i="1"/>
  <c r="AA22" i="1"/>
  <c r="V22" i="1"/>
  <c r="M22" i="1" s="1"/>
  <c r="O22" i="1" s="1"/>
  <c r="U22" i="1"/>
  <c r="J22" i="1"/>
  <c r="AA21" i="1"/>
  <c r="V21" i="1"/>
  <c r="M21" i="1" s="1"/>
  <c r="O21" i="1" s="1"/>
  <c r="U21" i="1"/>
  <c r="J21" i="1"/>
  <c r="L21" i="1" s="1"/>
  <c r="AA20" i="1"/>
  <c r="V20" i="1"/>
  <c r="M20" i="1" s="1"/>
  <c r="U20" i="1"/>
  <c r="J20" i="1"/>
  <c r="AA19" i="1"/>
  <c r="V19" i="1"/>
  <c r="M19" i="1" s="1"/>
  <c r="O19" i="1" s="1"/>
  <c r="U19" i="1"/>
  <c r="J19" i="1"/>
  <c r="AA18" i="1"/>
  <c r="V18" i="1"/>
  <c r="M18" i="1" s="1"/>
  <c r="O18" i="1" s="1"/>
  <c r="U18" i="1"/>
  <c r="J18" i="1"/>
  <c r="AA17" i="1"/>
  <c r="V17" i="1"/>
  <c r="M17" i="1" s="1"/>
  <c r="O17" i="1" s="1"/>
  <c r="U17" i="1"/>
  <c r="J17" i="1"/>
  <c r="AA16" i="1"/>
  <c r="V16" i="1"/>
  <c r="M16" i="1" s="1"/>
  <c r="U16" i="1"/>
  <c r="J16" i="1"/>
  <c r="AA15" i="1"/>
  <c r="V15" i="1"/>
  <c r="M15" i="1" s="1"/>
  <c r="U15" i="1"/>
  <c r="J15" i="1"/>
  <c r="AA14" i="1"/>
  <c r="Y14" i="1"/>
  <c r="U14" i="1"/>
  <c r="M14" i="1"/>
  <c r="N14" i="1" s="1"/>
  <c r="J14" i="1"/>
  <c r="AA13" i="1"/>
  <c r="Y13" i="1"/>
  <c r="U13" i="1"/>
  <c r="M13" i="1"/>
  <c r="N13" i="1" s="1"/>
  <c r="J13" i="1"/>
  <c r="L13" i="1" s="1"/>
  <c r="AA12" i="1"/>
  <c r="Y12" i="1"/>
  <c r="U12" i="1"/>
  <c r="M12" i="1"/>
  <c r="O12" i="1" s="1"/>
  <c r="J12" i="1"/>
  <c r="K12" i="1" s="1"/>
  <c r="K80" i="1" l="1"/>
  <c r="Y94" i="1"/>
  <c r="M79" i="1"/>
  <c r="O79" i="1" s="1"/>
  <c r="M77" i="1"/>
  <c r="O77" i="1" s="1"/>
  <c r="N21" i="1"/>
  <c r="Y104" i="1"/>
  <c r="L12" i="1"/>
  <c r="M61" i="1"/>
  <c r="O61" i="1" s="1"/>
  <c r="Q63" i="1"/>
  <c r="Y92" i="1"/>
  <c r="L95" i="1"/>
  <c r="Q96" i="1"/>
  <c r="L104" i="1"/>
  <c r="N17" i="1"/>
  <c r="N23" i="1"/>
  <c r="L50" i="1"/>
  <c r="L63" i="1"/>
  <c r="M96" i="1"/>
  <c r="O96" i="1" s="1"/>
  <c r="M109" i="1"/>
  <c r="O109" i="1" s="1"/>
  <c r="K25" i="1"/>
  <c r="N27" i="1"/>
  <c r="Y27" i="1"/>
  <c r="L51" i="1"/>
  <c r="Q60" i="1"/>
  <c r="Y97" i="1"/>
  <c r="Q107" i="1"/>
  <c r="Y110" i="1"/>
  <c r="Y120" i="1"/>
  <c r="K15" i="1"/>
  <c r="N22" i="1"/>
  <c r="M29" i="1"/>
  <c r="N29" i="1" s="1"/>
  <c r="Y32" i="1"/>
  <c r="L33" i="1"/>
  <c r="Y48" i="1"/>
  <c r="M53" i="1"/>
  <c r="O53" i="1" s="1"/>
  <c r="M64" i="1"/>
  <c r="O64" i="1" s="1"/>
  <c r="L78" i="1"/>
  <c r="M124" i="1"/>
  <c r="O124" i="1" s="1"/>
  <c r="Y15" i="1"/>
  <c r="Q15" i="1"/>
  <c r="Y23" i="1"/>
  <c r="M43" i="1"/>
  <c r="N43" i="1" s="1"/>
  <c r="K49" i="1"/>
  <c r="Q102" i="1"/>
  <c r="Y105" i="1"/>
  <c r="L107" i="1"/>
  <c r="M125" i="1"/>
  <c r="O125" i="1" s="1"/>
  <c r="L129" i="1"/>
  <c r="L15" i="1"/>
  <c r="O32" i="1"/>
  <c r="M33" i="1"/>
  <c r="N33" i="1" s="1"/>
  <c r="Y50" i="1"/>
  <c r="N54" i="1"/>
  <c r="N69" i="1"/>
  <c r="Y69" i="1"/>
  <c r="L87" i="1"/>
  <c r="L92" i="1"/>
  <c r="L100" i="1"/>
  <c r="Y100" i="1"/>
  <c r="M107" i="1"/>
  <c r="O107" i="1" s="1"/>
  <c r="Q113" i="1"/>
  <c r="L118" i="1"/>
  <c r="L133" i="1"/>
  <c r="Q118" i="1"/>
  <c r="M121" i="1"/>
  <c r="O121" i="1" s="1"/>
  <c r="Q133" i="1"/>
  <c r="M133" i="1"/>
  <c r="O133" i="1" s="1"/>
  <c r="N25" i="1"/>
  <c r="O14" i="1"/>
  <c r="L17" i="1"/>
  <c r="K21" i="1"/>
  <c r="Y25" i="1"/>
  <c r="Q42" i="1"/>
  <c r="K48" i="1"/>
  <c r="M60" i="1"/>
  <c r="O60" i="1" s="1"/>
  <c r="M67" i="1"/>
  <c r="N67" i="1" s="1"/>
  <c r="L79" i="1"/>
  <c r="M80" i="1"/>
  <c r="N80" i="1" s="1"/>
  <c r="L96" i="1"/>
  <c r="M98" i="1"/>
  <c r="O98" i="1" s="1"/>
  <c r="Q100" i="1"/>
  <c r="M102" i="1"/>
  <c r="O102" i="1" s="1"/>
  <c r="Q106" i="1"/>
  <c r="M113" i="1"/>
  <c r="O113" i="1" s="1"/>
  <c r="Q138" i="1"/>
  <c r="K16" i="1"/>
  <c r="Y16" i="1"/>
  <c r="Y17" i="1"/>
  <c r="N18" i="1"/>
  <c r="N19" i="1"/>
  <c r="Y19" i="1"/>
  <c r="L27" i="1"/>
  <c r="Q27" i="1"/>
  <c r="M30" i="1"/>
  <c r="M31" i="1"/>
  <c r="Y36" i="1"/>
  <c r="M36" i="1"/>
  <c r="Y38" i="1"/>
  <c r="M38" i="1"/>
  <c r="O38" i="1" s="1"/>
  <c r="Q95" i="1"/>
  <c r="Q16" i="1"/>
  <c r="L16" i="1"/>
  <c r="K17" i="1"/>
  <c r="O20" i="1"/>
  <c r="N20" i="1"/>
  <c r="L23" i="1"/>
  <c r="K23" i="1"/>
  <c r="K24" i="1"/>
  <c r="K27" i="1"/>
  <c r="Q85" i="1"/>
  <c r="L32" i="1"/>
  <c r="K32" i="1"/>
  <c r="L38" i="1"/>
  <c r="L39" i="1"/>
  <c r="L19" i="1"/>
  <c r="K19" i="1"/>
  <c r="Q21" i="1"/>
  <c r="O24" i="1"/>
  <c r="N24" i="1"/>
  <c r="K42" i="1"/>
  <c r="K44" i="1"/>
  <c r="Y47" i="1"/>
  <c r="M51" i="1"/>
  <c r="K56" i="1"/>
  <c r="K57" i="1"/>
  <c r="M73" i="1"/>
  <c r="Y73" i="1"/>
  <c r="N77" i="1"/>
  <c r="Y91" i="1"/>
  <c r="M91" i="1"/>
  <c r="O91" i="1" s="1"/>
  <c r="L94" i="1"/>
  <c r="Q98" i="1"/>
  <c r="Y99" i="1"/>
  <c r="M99" i="1"/>
  <c r="O99" i="1" s="1"/>
  <c r="K30" i="1"/>
  <c r="K31" i="1"/>
  <c r="Q37" i="1"/>
  <c r="L37" i="1"/>
  <c r="M39" i="1"/>
  <c r="M42" i="1"/>
  <c r="N42" i="1" s="1"/>
  <c r="M44" i="1"/>
  <c r="N44" i="1" s="1"/>
  <c r="K47" i="1"/>
  <c r="N53" i="1"/>
  <c r="Y62" i="1"/>
  <c r="M65" i="1"/>
  <c r="O65" i="1" s="1"/>
  <c r="L67" i="1"/>
  <c r="L68" i="1"/>
  <c r="L70" i="1"/>
  <c r="Y71" i="1"/>
  <c r="L74" i="1"/>
  <c r="Y93" i="1"/>
  <c r="Y95" i="1"/>
  <c r="M95" i="1"/>
  <c r="O95" i="1" s="1"/>
  <c r="L103" i="1"/>
  <c r="Y21" i="1"/>
  <c r="M37" i="1"/>
  <c r="M68" i="1"/>
  <c r="N68" i="1" s="1"/>
  <c r="N71" i="1"/>
  <c r="Q88" i="1"/>
  <c r="L91" i="1"/>
  <c r="L98" i="1"/>
  <c r="L99" i="1"/>
  <c r="Y101" i="1"/>
  <c r="M101" i="1"/>
  <c r="O101" i="1" s="1"/>
  <c r="L85" i="1"/>
  <c r="Y103" i="1"/>
  <c r="M103" i="1"/>
  <c r="O103" i="1" s="1"/>
  <c r="Q104" i="1"/>
  <c r="L102" i="1"/>
  <c r="M106" i="1"/>
  <c r="O106" i="1" s="1"/>
  <c r="L111" i="1"/>
  <c r="Y111" i="1"/>
  <c r="L113" i="1"/>
  <c r="L123" i="1"/>
  <c r="M132" i="1"/>
  <c r="O132" i="1" s="1"/>
  <c r="M134" i="1"/>
  <c r="O134" i="1" s="1"/>
  <c r="M147" i="1"/>
  <c r="O147" i="1" s="1"/>
  <c r="M108" i="1"/>
  <c r="O108" i="1" s="1"/>
  <c r="Q119" i="1"/>
  <c r="M122" i="1"/>
  <c r="O122" i="1" s="1"/>
  <c r="M126" i="1"/>
  <c r="O126" i="1" s="1"/>
  <c r="M128" i="1"/>
  <c r="O128" i="1" s="1"/>
  <c r="Q140" i="1"/>
  <c r="Q147" i="1"/>
  <c r="L119" i="1"/>
  <c r="N16" i="1"/>
  <c r="O16" i="1"/>
  <c r="Q38" i="1"/>
  <c r="N15" i="1"/>
  <c r="O15" i="1"/>
  <c r="Q36" i="1"/>
  <c r="N28" i="1"/>
  <c r="K39" i="1"/>
  <c r="O47" i="1"/>
  <c r="O48" i="1"/>
  <c r="Q12" i="1"/>
  <c r="N26" i="1"/>
  <c r="K14" i="1"/>
  <c r="Y18" i="1"/>
  <c r="Y20" i="1"/>
  <c r="Y22" i="1"/>
  <c r="Y26" i="1"/>
  <c r="K36" i="1"/>
  <c r="N12" i="1"/>
  <c r="K13" i="1"/>
  <c r="O13" i="1"/>
  <c r="L14" i="1"/>
  <c r="K18" i="1"/>
  <c r="K20" i="1"/>
  <c r="Q20" i="1"/>
  <c r="K22" i="1"/>
  <c r="Q22" i="1"/>
  <c r="Q24" i="1"/>
  <c r="K26" i="1"/>
  <c r="Q26" i="1"/>
  <c r="L36" i="1"/>
  <c r="K37" i="1"/>
  <c r="N38" i="1"/>
  <c r="N50" i="1"/>
  <c r="O50" i="1"/>
  <c r="Y24" i="1"/>
  <c r="Y28" i="1"/>
  <c r="L18" i="1"/>
  <c r="L20" i="1"/>
  <c r="L22" i="1"/>
  <c r="L24" i="1"/>
  <c r="L26" i="1"/>
  <c r="L28" i="1"/>
  <c r="K38" i="1"/>
  <c r="M49" i="1"/>
  <c r="Y49" i="1"/>
  <c r="Q50" i="1"/>
  <c r="Q51" i="1"/>
  <c r="Q78" i="1"/>
  <c r="Q79" i="1"/>
  <c r="Q93" i="1"/>
  <c r="K51" i="1"/>
  <c r="L53" i="1"/>
  <c r="L65" i="1"/>
  <c r="O68" i="1"/>
  <c r="L69" i="1"/>
  <c r="M70" i="1"/>
  <c r="Y70" i="1"/>
  <c r="L71" i="1"/>
  <c r="M72" i="1"/>
  <c r="Y72" i="1"/>
  <c r="L73" i="1"/>
  <c r="M74" i="1"/>
  <c r="Y74" i="1"/>
  <c r="M78" i="1"/>
  <c r="Q61" i="1"/>
  <c r="M63" i="1"/>
  <c r="O63" i="1" s="1"/>
  <c r="K69" i="1"/>
  <c r="K71" i="1"/>
  <c r="K73" i="1"/>
  <c r="K77" i="1"/>
  <c r="L77" i="1"/>
  <c r="Q92" i="1"/>
  <c r="L54" i="1"/>
  <c r="L58" i="1"/>
  <c r="K58" i="1"/>
  <c r="L61" i="1"/>
  <c r="Q87" i="1"/>
  <c r="Q105" i="1"/>
  <c r="Q122" i="1"/>
  <c r="L93" i="1"/>
  <c r="L97" i="1"/>
  <c r="L101" i="1"/>
  <c r="L105" i="1"/>
  <c r="L109" i="1"/>
  <c r="K70" i="1"/>
  <c r="K72" i="1"/>
  <c r="Q72" i="1"/>
  <c r="K74" i="1"/>
  <c r="N79" i="1"/>
  <c r="L88" i="1"/>
  <c r="L108" i="1"/>
  <c r="K79" i="1"/>
  <c r="L120" i="1"/>
  <c r="L116" i="1"/>
  <c r="L131" i="1"/>
  <c r="L134" i="1"/>
  <c r="L124" i="1"/>
  <c r="L128" i="1"/>
  <c r="Q130" i="1"/>
  <c r="Q110" i="1"/>
  <c r="M123" i="1"/>
  <c r="O123" i="1" s="1"/>
  <c r="Q126" i="1"/>
  <c r="M127" i="1"/>
  <c r="O127" i="1" s="1"/>
  <c r="M129" i="1"/>
  <c r="O129" i="1" s="1"/>
  <c r="L130" i="1"/>
  <c r="L122" i="1"/>
  <c r="L126" i="1"/>
  <c r="M130" i="1"/>
  <c r="O130" i="1" s="1"/>
  <c r="Q135" i="1"/>
  <c r="Q137" i="1"/>
  <c r="Q139" i="1"/>
  <c r="Q141" i="1"/>
  <c r="L132" i="1"/>
  <c r="L135" i="1"/>
  <c r="L136" i="1"/>
  <c r="L137" i="1"/>
  <c r="L138" i="1"/>
  <c r="L139" i="1"/>
  <c r="L140" i="1"/>
  <c r="L141" i="1"/>
  <c r="L144" i="1"/>
  <c r="L145" i="1"/>
  <c r="L146" i="1"/>
  <c r="M131" i="1"/>
  <c r="O131" i="1" s="1"/>
  <c r="M135" i="1"/>
  <c r="O135" i="1" s="1"/>
  <c r="M136" i="1"/>
  <c r="O136" i="1" s="1"/>
  <c r="M137" i="1"/>
  <c r="O137" i="1" s="1"/>
  <c r="M138" i="1"/>
  <c r="O138" i="1" s="1"/>
  <c r="M139" i="1"/>
  <c r="O139" i="1" s="1"/>
  <c r="M140" i="1"/>
  <c r="O140" i="1" s="1"/>
  <c r="M141" i="1"/>
  <c r="O141" i="1" s="1"/>
  <c r="M144" i="1"/>
  <c r="O144" i="1" s="1"/>
  <c r="M145" i="1"/>
  <c r="O145" i="1" s="1"/>
  <c r="M146" i="1"/>
  <c r="O146" i="1" s="1"/>
  <c r="O67" i="1" l="1"/>
  <c r="O33" i="1"/>
  <c r="Q62" i="1"/>
  <c r="Q101" i="1"/>
  <c r="Q74" i="1"/>
  <c r="Q33" i="1"/>
  <c r="Q117" i="1"/>
  <c r="O80" i="1"/>
  <c r="Q25" i="1"/>
  <c r="Q145" i="1"/>
  <c r="O29" i="1"/>
  <c r="Q86" i="1"/>
  <c r="Q45" i="1"/>
  <c r="Q49" i="1"/>
  <c r="Q70" i="1"/>
  <c r="Q97" i="1"/>
  <c r="Q43" i="1"/>
  <c r="Q127" i="1"/>
  <c r="Q121" i="1"/>
  <c r="Q68" i="1"/>
  <c r="Q67" i="1"/>
  <c r="O51" i="1"/>
  <c r="N51" i="1"/>
  <c r="Q23" i="1"/>
  <c r="O36" i="1"/>
  <c r="N36" i="1"/>
  <c r="Q125" i="1"/>
  <c r="Q111" i="1"/>
  <c r="Q91" i="1"/>
  <c r="Q17" i="1"/>
  <c r="Q144" i="1"/>
  <c r="Q146" i="1"/>
  <c r="Q136" i="1"/>
  <c r="Q123" i="1"/>
  <c r="Q30" i="1"/>
  <c r="Q19" i="1"/>
  <c r="N31" i="1"/>
  <c r="O31" i="1"/>
  <c r="Q99" i="1"/>
  <c r="Q94" i="1"/>
  <c r="O37" i="1"/>
  <c r="N37" i="1"/>
  <c r="Q103" i="1"/>
  <c r="O39" i="1"/>
  <c r="N39" i="1"/>
  <c r="Q31" i="1"/>
  <c r="O73" i="1"/>
  <c r="N73" i="1"/>
  <c r="Q32" i="1"/>
  <c r="N30" i="1"/>
  <c r="O30" i="1"/>
  <c r="Q28" i="1"/>
  <c r="Q116" i="1"/>
  <c r="Q108" i="1"/>
  <c r="Q69" i="1"/>
  <c r="Q54" i="1"/>
  <c r="Q48" i="1"/>
  <c r="Q64" i="1"/>
  <c r="O78" i="1"/>
  <c r="N78" i="1"/>
  <c r="O70" i="1"/>
  <c r="N70" i="1"/>
  <c r="Q14" i="1"/>
  <c r="Q131" i="1"/>
  <c r="Q71" i="1"/>
  <c r="Q53" i="1"/>
  <c r="O49" i="1"/>
  <c r="N49" i="1"/>
  <c r="Q132" i="1"/>
  <c r="Q128" i="1"/>
  <c r="Q65" i="1"/>
  <c r="Q47" i="1"/>
  <c r="O72" i="1"/>
  <c r="N72" i="1"/>
  <c r="Q39" i="1"/>
  <c r="Q134" i="1"/>
  <c r="Q124" i="1"/>
  <c r="Q120" i="1"/>
  <c r="Q109" i="1"/>
  <c r="Q73" i="1"/>
  <c r="O74" i="1"/>
  <c r="N74" i="1"/>
  <c r="Q13" i="1"/>
  <c r="Q18" i="1"/>
</calcChain>
</file>

<file path=xl/sharedStrings.xml><?xml version="1.0" encoding="utf-8"?>
<sst xmlns="http://schemas.openxmlformats.org/spreadsheetml/2006/main" count="241" uniqueCount="158">
  <si>
    <t>ЗАО "ТомКейк"</t>
  </si>
  <si>
    <t>Производство и реализация кондитерских пряничных изделий</t>
  </si>
  <si>
    <t>вставлять новая цена</t>
  </si>
  <si>
    <t>634027, г.Томск, ул.Смирнова,7/14</t>
  </si>
  <si>
    <t>автоответчик  8(3822) 901205</t>
  </si>
  <si>
    <t>Прайс-лист</t>
  </si>
  <si>
    <t xml:space="preserve">8(3822) 901206, 901406 </t>
  </si>
  <si>
    <t>tomcake@mail.ru</t>
  </si>
  <si>
    <t>Цена указана за 1 кг. продукции</t>
  </si>
  <si>
    <t>ОПТ Старая цена</t>
  </si>
  <si>
    <t>Летний период  01.04.-30.09</t>
  </si>
  <si>
    <t>www.tomcake.ru</t>
  </si>
  <si>
    <t>№</t>
  </si>
  <si>
    <t>№ этикетки</t>
  </si>
  <si>
    <t>Наименование товаров</t>
  </si>
  <si>
    <t xml:space="preserve">Срок хранения </t>
  </si>
  <si>
    <t>Весовой, кг</t>
  </si>
  <si>
    <t>Доставка</t>
  </si>
  <si>
    <t>Фасованный  доставка</t>
  </si>
  <si>
    <t>Весовой</t>
  </si>
  <si>
    <t>Фасовка</t>
  </si>
  <si>
    <t>Вакуум</t>
  </si>
  <si>
    <t>Старая цена</t>
  </si>
  <si>
    <t>Пряники глазированные  ТЗ "Томочка"</t>
  </si>
  <si>
    <t>Зима</t>
  </si>
  <si>
    <t>Лето</t>
  </si>
  <si>
    <t>Вес</t>
  </si>
  <si>
    <t>350г</t>
  </si>
  <si>
    <t>Опт%</t>
  </si>
  <si>
    <t>Новая цена</t>
  </si>
  <si>
    <t>Розн%</t>
  </si>
  <si>
    <t>Розн</t>
  </si>
  <si>
    <t>Опт</t>
  </si>
  <si>
    <t>Контроль</t>
  </si>
  <si>
    <t>Забава</t>
  </si>
  <si>
    <t>Карамелька</t>
  </si>
  <si>
    <t>Чайный</t>
  </si>
  <si>
    <t>Спорт</t>
  </si>
  <si>
    <t>Летний</t>
  </si>
  <si>
    <t>Ретро</t>
  </si>
  <si>
    <t xml:space="preserve">Банан </t>
  </si>
  <si>
    <t>Клюквенный аромат</t>
  </si>
  <si>
    <t xml:space="preserve">Молочный </t>
  </si>
  <si>
    <t>Зимний</t>
  </si>
  <si>
    <t xml:space="preserve">Ирэк </t>
  </si>
  <si>
    <t>Сахарный</t>
  </si>
  <si>
    <t xml:space="preserve">Конфетти </t>
  </si>
  <si>
    <t xml:space="preserve">Холодок </t>
  </si>
  <si>
    <t xml:space="preserve">Ореховый </t>
  </si>
  <si>
    <t xml:space="preserve">Колечки </t>
  </si>
  <si>
    <t>Шоколадный аромат</t>
  </si>
  <si>
    <t>Школьный</t>
  </si>
  <si>
    <t xml:space="preserve">Изюминка </t>
  </si>
  <si>
    <t>Маковка</t>
  </si>
  <si>
    <t>Ириска</t>
  </si>
  <si>
    <t xml:space="preserve">Загадка </t>
  </si>
  <si>
    <t>Пряник глазированный с начинкой</t>
  </si>
  <si>
    <t>Пряники с начинкой ТЗ "ТОМОЧКА"</t>
  </si>
  <si>
    <t>Яблоко</t>
  </si>
  <si>
    <t>Абрикос</t>
  </si>
  <si>
    <t>Вишня</t>
  </si>
  <si>
    <t>Сгущенное молоко</t>
  </si>
  <si>
    <t>Коврижки  ТЗ "ТОМОЧКА"</t>
  </si>
  <si>
    <t xml:space="preserve">Любительская </t>
  </si>
  <si>
    <t xml:space="preserve">Минская </t>
  </si>
  <si>
    <t xml:space="preserve">Шоколадная с изюмом </t>
  </si>
  <si>
    <t>Шоколадная к Чаю ТВ</t>
  </si>
  <si>
    <t xml:space="preserve">Печенье </t>
  </si>
  <si>
    <t>18р</t>
  </si>
  <si>
    <r>
      <t>Руденелис (Овсяное)</t>
    </r>
    <r>
      <rPr>
        <b/>
        <i/>
        <sz val="14"/>
        <rFont val="Times New Roman CYR"/>
        <family val="1"/>
        <charset val="204"/>
      </rPr>
      <t xml:space="preserve"> </t>
    </r>
  </si>
  <si>
    <r>
      <t xml:space="preserve">Овсяночка </t>
    </r>
    <r>
      <rPr>
        <b/>
        <i/>
        <sz val="14"/>
        <rFont val="Times New Roman CYR"/>
        <family val="1"/>
        <charset val="204"/>
      </rPr>
      <t xml:space="preserve"> </t>
    </r>
  </si>
  <si>
    <t>Овсяное Мягкое</t>
  </si>
  <si>
    <r>
      <t xml:space="preserve"> </t>
    </r>
    <r>
      <rPr>
        <b/>
        <i/>
        <sz val="14"/>
        <rFont val="Times New Roman CYR"/>
        <family val="1"/>
        <charset val="204"/>
      </rPr>
      <t>Здоровье Зерновое</t>
    </r>
  </si>
  <si>
    <r>
      <t xml:space="preserve"> </t>
    </r>
    <r>
      <rPr>
        <b/>
        <i/>
        <sz val="14"/>
        <rFont val="Times New Roman CYR"/>
        <family val="1"/>
        <charset val="204"/>
      </rPr>
      <t>Здоровье С отрубями</t>
    </r>
  </si>
  <si>
    <t xml:space="preserve">        </t>
  </si>
  <si>
    <t xml:space="preserve">    Пряники Неглазированные  ТЗ "ТОМОЧКА"</t>
  </si>
  <si>
    <t>Лимонный  аромат</t>
  </si>
  <si>
    <t>Мятный аромат</t>
  </si>
  <si>
    <t>Мармелад</t>
  </si>
  <si>
    <t>250г</t>
  </si>
  <si>
    <t>Апельсиновые и лимонные дольки</t>
  </si>
  <si>
    <t>Трехслойные</t>
  </si>
  <si>
    <t>Радужный</t>
  </si>
  <si>
    <t>Апельсиновые и лимонные дольки ТВ</t>
  </si>
  <si>
    <t>Трехслойные ТВ</t>
  </si>
  <si>
    <t>Радужный ТВ</t>
  </si>
  <si>
    <t>Апельсиновые и лимонные дольки Контейнер</t>
  </si>
  <si>
    <t>Трехслойные Контейнер</t>
  </si>
  <si>
    <t>Радужный Контейнер</t>
  </si>
  <si>
    <t>Бараночка, Сушка, Сушка-Малютка      ТЗ "ТОМОЧКА"</t>
  </si>
  <si>
    <t>300г</t>
  </si>
  <si>
    <t>Б4</t>
  </si>
  <si>
    <r>
      <rPr>
        <i/>
        <sz val="14"/>
        <rFont val="Times New Roman CYR"/>
        <charset val="204"/>
      </rPr>
      <t>Бараночка</t>
    </r>
    <r>
      <rPr>
        <b/>
        <i/>
        <sz val="14"/>
        <rFont val="Times New Roman CYR"/>
        <charset val="204"/>
      </rPr>
      <t xml:space="preserve"> "Ванильная"</t>
    </r>
  </si>
  <si>
    <t>Б1</t>
  </si>
  <si>
    <r>
      <rPr>
        <i/>
        <sz val="14"/>
        <rFont val="Times New Roman CYR"/>
        <charset val="204"/>
      </rPr>
      <t>Бараночка</t>
    </r>
    <r>
      <rPr>
        <b/>
        <i/>
        <sz val="14"/>
        <rFont val="Times New Roman CYR"/>
        <charset val="204"/>
      </rPr>
      <t xml:space="preserve"> "Сахарная"</t>
    </r>
  </si>
  <si>
    <t>Б2</t>
  </si>
  <si>
    <r>
      <rPr>
        <i/>
        <sz val="14"/>
        <rFont val="Times New Roman CYR"/>
        <charset val="204"/>
      </rPr>
      <t>Бараночка</t>
    </r>
    <r>
      <rPr>
        <b/>
        <i/>
        <sz val="14"/>
        <rFont val="Times New Roman CYR"/>
        <charset val="204"/>
      </rPr>
      <t xml:space="preserve"> "Сахарная С МАКОМ"</t>
    </r>
  </si>
  <si>
    <t>М1</t>
  </si>
  <si>
    <r>
      <t>Сушка</t>
    </r>
    <r>
      <rPr>
        <b/>
        <i/>
        <sz val="14"/>
        <rFont val="Times New Roman CYR"/>
        <charset val="204"/>
      </rPr>
      <t xml:space="preserve">-Малютка "К Чаю" </t>
    </r>
  </si>
  <si>
    <t>М2</t>
  </si>
  <si>
    <r>
      <t>Сушка</t>
    </r>
    <r>
      <rPr>
        <b/>
        <i/>
        <sz val="14"/>
        <rFont val="Times New Roman CYR"/>
        <charset val="204"/>
      </rPr>
      <t xml:space="preserve">-Малютка "Молочная" </t>
    </r>
  </si>
  <si>
    <t>М7</t>
  </si>
  <si>
    <r>
      <t>Сушка</t>
    </r>
    <r>
      <rPr>
        <b/>
        <i/>
        <sz val="14"/>
        <rFont val="Times New Roman CYR"/>
        <charset val="204"/>
      </rPr>
      <t>-Малютка  ГЛАЗИРОВАННАЯ</t>
    </r>
  </si>
  <si>
    <t>М3</t>
  </si>
  <si>
    <r>
      <t>Сушка</t>
    </r>
    <r>
      <rPr>
        <b/>
        <i/>
        <sz val="14"/>
        <rFont val="Times New Roman CYR"/>
        <charset val="204"/>
      </rPr>
      <t xml:space="preserve">-Малютка "С Маком" </t>
    </r>
  </si>
  <si>
    <t>М5</t>
  </si>
  <si>
    <r>
      <t>Сушка</t>
    </r>
    <r>
      <rPr>
        <b/>
        <i/>
        <sz val="14"/>
        <rFont val="Times New Roman CYR"/>
        <charset val="204"/>
      </rPr>
      <t>-Малютка "С Маком" ГЛАЗИРОВАННАЯ</t>
    </r>
  </si>
  <si>
    <t>Сухарики     ТЗ "ТОМОЧКА"</t>
  </si>
  <si>
    <t>Сухарики Пикантные с чесночком</t>
  </si>
  <si>
    <t>Сухарики с Ванилином</t>
  </si>
  <si>
    <t>Сухарики Молочные</t>
  </si>
  <si>
    <t>Сухарики С ИЗЮМОМ</t>
  </si>
  <si>
    <t>Фасовка кг</t>
  </si>
  <si>
    <t>Печенье КОНТЕЙНЕР</t>
  </si>
  <si>
    <t>За шт</t>
  </si>
  <si>
    <t>За коробку</t>
  </si>
  <si>
    <t>Розница</t>
  </si>
  <si>
    <t xml:space="preserve"> Сахарное /8*250г</t>
  </si>
  <si>
    <t xml:space="preserve"> Здоровье ОТРУБНОЕ / 8*300г</t>
  </si>
  <si>
    <t xml:space="preserve"> Здоровье ЗЕРНОВОЕ/ 8*350г</t>
  </si>
  <si>
    <t>У-дачное Брусника, Вишня, Кофе с молоком, Лимон, Персик /8*300г</t>
  </si>
  <si>
    <t>Гофрокороб ТЕЛЕВИЗОР</t>
  </si>
  <si>
    <t>Печенье сдобное, печенье овсяное, кексы</t>
  </si>
  <si>
    <t>18Р</t>
  </si>
  <si>
    <t xml:space="preserve"> Овсяное РУДЕНЕЛИС</t>
  </si>
  <si>
    <t xml:space="preserve"> Овсяночка</t>
  </si>
  <si>
    <t>Домашнее</t>
  </si>
  <si>
    <t xml:space="preserve">Сахарное </t>
  </si>
  <si>
    <t>Ореховое</t>
  </si>
  <si>
    <t>Вкусняшки</t>
  </si>
  <si>
    <t>Премьера</t>
  </si>
  <si>
    <t>У-дачное Фруктовое, Десертное</t>
  </si>
  <si>
    <t xml:space="preserve">Кексы Творожок, Изюминка, Шоколад. </t>
  </si>
  <si>
    <t>Кексы Гармония (Мак)</t>
  </si>
  <si>
    <t>Кексы С начинкой</t>
  </si>
  <si>
    <t>Рулетики к чаю</t>
  </si>
  <si>
    <t>Цыпочка</t>
  </si>
  <si>
    <t xml:space="preserve">С начинкой ЛИМОН </t>
  </si>
  <si>
    <t xml:space="preserve"> Треугольнички</t>
  </si>
  <si>
    <t>Европейское</t>
  </si>
  <si>
    <t>Сластена</t>
  </si>
  <si>
    <t>Мулатка</t>
  </si>
  <si>
    <t>Белоснежка</t>
  </si>
  <si>
    <t>Каприз</t>
  </si>
  <si>
    <t>Пироги с птичьем молоком</t>
  </si>
  <si>
    <t>Пирог Нежный   (350г) цена за шт</t>
  </si>
  <si>
    <t>Пряники глазированные гофрокороб телевизор</t>
  </si>
  <si>
    <t>Детский</t>
  </si>
  <si>
    <t>Банан</t>
  </si>
  <si>
    <t>Молочный</t>
  </si>
  <si>
    <t>Холодок</t>
  </si>
  <si>
    <t>Ореховый</t>
  </si>
  <si>
    <t>Яблочный</t>
  </si>
  <si>
    <t>Абрикосовый</t>
  </si>
  <si>
    <t>Изюминка</t>
  </si>
  <si>
    <t xml:space="preserve">начинка Со Сгущенкой </t>
  </si>
  <si>
    <t>Сушка-Малютка гофрокороб телевизор</t>
  </si>
  <si>
    <r>
      <t>Сушка</t>
    </r>
    <r>
      <rPr>
        <b/>
        <i/>
        <sz val="14"/>
        <rFont val="Times New Roman CYR"/>
        <charset val="204"/>
      </rPr>
      <t xml:space="preserve">-Малютка  ГЛАЗИРОВАННАЯ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</si>
</sst>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;;"/>
  </numFmts>
  <fonts count="46" x14ac:knownFonts="1">
    <font>
      <sz val="10"/>
      <name val="Arial Cyr"/>
      <charset val="204"/>
    </font>
    <font>
      <b/>
      <sz val="18"/>
      <name val="Arial Cyr"/>
      <family val="2"/>
      <charset val="204"/>
    </font>
    <font>
      <sz val="10"/>
      <color rgb="FF00206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16"/>
      <color rgb="FFFF0000"/>
      <name val="Arial Cyr"/>
      <charset val="204"/>
    </font>
    <font>
      <b/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2"/>
      <color rgb="FFFF0000"/>
      <name val="Arial Cyr"/>
      <charset val="204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i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u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color rgb="FF002060"/>
      <name val="Times New Roman CYR"/>
      <family val="1"/>
      <charset val="204"/>
    </font>
    <font>
      <b/>
      <i/>
      <sz val="14"/>
      <color rgb="FF002060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4"/>
      <color rgb="FF002060"/>
      <name val="Times New Roman CYR"/>
      <family val="1"/>
      <charset val="204"/>
    </font>
    <font>
      <i/>
      <sz val="14"/>
      <color rgb="FFC0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4"/>
      <color theme="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i/>
      <sz val="14"/>
      <name val="Times New Roman CYR"/>
      <charset val="204"/>
    </font>
    <font>
      <i/>
      <sz val="14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0"/>
      <name val="Arial Cyr"/>
      <charset val="204"/>
    </font>
    <font>
      <i/>
      <sz val="14"/>
      <color theme="1"/>
      <name val="Times New Roman"/>
      <family val="1"/>
      <charset val="204"/>
    </font>
    <font>
      <b/>
      <i/>
      <sz val="18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0" fontId="11" fillId="0" borderId="0" xfId="0" applyFont="1" applyAlignment="1"/>
    <xf numFmtId="0" fontId="13" fillId="0" borderId="0" xfId="1" applyFont="1" applyAlignment="1" applyProtection="1">
      <alignment horizontal="right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/>
    <xf numFmtId="0" fontId="15" fillId="0" borderId="0" xfId="0" applyFont="1" applyAlignment="1">
      <alignment horizontal="right"/>
    </xf>
    <xf numFmtId="0" fontId="20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vertical="center" wrapText="1"/>
    </xf>
    <xf numFmtId="0" fontId="23" fillId="4" borderId="7" xfId="0" applyFont="1" applyFill="1" applyBorder="1" applyAlignment="1">
      <alignment vertical="center" wrapText="1"/>
    </xf>
    <xf numFmtId="0" fontId="24" fillId="5" borderId="8" xfId="0" applyFont="1" applyFill="1" applyBorder="1" applyAlignment="1">
      <alignment vertical="center" wrapText="1"/>
    </xf>
    <xf numFmtId="0" fontId="24" fillId="5" borderId="6" xfId="0" applyFont="1" applyFill="1" applyBorder="1" applyAlignment="1">
      <alignment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center"/>
    </xf>
    <xf numFmtId="2" fontId="25" fillId="5" borderId="11" xfId="0" applyNumberFormat="1" applyFont="1" applyFill="1" applyBorder="1" applyAlignment="1">
      <alignment horizontal="left" vertical="center" wrapText="1" indent="1"/>
    </xf>
    <xf numFmtId="0" fontId="24" fillId="5" borderId="11" xfId="0" applyNumberFormat="1" applyFont="1" applyFill="1" applyBorder="1" applyAlignment="1">
      <alignment horizontal="center" vertical="center" wrapText="1"/>
    </xf>
    <xf numFmtId="0" fontId="20" fillId="5" borderId="1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2" fontId="26" fillId="5" borderId="5" xfId="0" applyNumberFormat="1" applyFont="1" applyFill="1" applyBorder="1" applyAlignment="1">
      <alignment horizontal="center" vertical="center" wrapText="1"/>
    </xf>
    <xf numFmtId="2" fontId="26" fillId="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6" fillId="5" borderId="0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2" fontId="28" fillId="5" borderId="5" xfId="0" applyNumberFormat="1" applyFont="1" applyFill="1" applyBorder="1" applyAlignment="1">
      <alignment horizontal="center" vertical="center" wrapText="1"/>
    </xf>
    <xf numFmtId="2" fontId="29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/>
    <xf numFmtId="2" fontId="25" fillId="5" borderId="12" xfId="0" applyNumberFormat="1" applyFont="1" applyFill="1" applyBorder="1" applyAlignment="1">
      <alignment horizontal="left" vertical="center" wrapText="1" indent="1"/>
    </xf>
    <xf numFmtId="0" fontId="0" fillId="5" borderId="2" xfId="0" applyFill="1" applyBorder="1" applyAlignment="1">
      <alignment horizontal="center"/>
    </xf>
    <xf numFmtId="2" fontId="25" fillId="5" borderId="2" xfId="0" applyNumberFormat="1" applyFont="1" applyFill="1" applyBorder="1" applyAlignment="1">
      <alignment horizontal="left" vertical="center" wrapText="1" indent="1"/>
    </xf>
    <xf numFmtId="0" fontId="20" fillId="5" borderId="2" xfId="0" applyNumberFormat="1" applyFont="1" applyFill="1" applyBorder="1" applyAlignment="1">
      <alignment horizontal="center" vertical="center" wrapText="1"/>
    </xf>
    <xf numFmtId="2" fontId="27" fillId="6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2" fontId="25" fillId="5" borderId="13" xfId="0" applyNumberFormat="1" applyFont="1" applyFill="1" applyBorder="1" applyAlignment="1">
      <alignment horizontal="left" vertical="center" wrapText="1" indent="1"/>
    </xf>
    <xf numFmtId="0" fontId="0" fillId="0" borderId="5" xfId="0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left" vertical="center" wrapText="1" inden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26" fillId="5" borderId="2" xfId="0" applyNumberFormat="1" applyFont="1" applyFill="1" applyBorder="1" applyAlignment="1">
      <alignment horizontal="left" vertical="center" wrapText="1" indent="1"/>
    </xf>
    <xf numFmtId="0" fontId="26" fillId="5" borderId="11" xfId="0" applyFont="1" applyFill="1" applyBorder="1" applyAlignment="1">
      <alignment horizontal="left" indent="1"/>
    </xf>
    <xf numFmtId="2" fontId="30" fillId="5" borderId="5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9" fillId="0" borderId="2" xfId="0" applyNumberFormat="1" applyFont="1" applyFill="1" applyBorder="1" applyAlignment="1">
      <alignment horizontal="center" vertical="center" wrapText="1"/>
    </xf>
    <xf numFmtId="2" fontId="26" fillId="5" borderId="13" xfId="0" applyNumberFormat="1" applyFont="1" applyFill="1" applyBorder="1" applyAlignment="1">
      <alignment horizontal="left" vertical="center" wrapText="1" indent="1"/>
    </xf>
    <xf numFmtId="2" fontId="23" fillId="4" borderId="14" xfId="0" applyNumberFormat="1" applyFont="1" applyFill="1" applyBorder="1" applyAlignment="1">
      <alignment horizontal="left" vertical="center" wrapText="1" indent="2"/>
    </xf>
    <xf numFmtId="2" fontId="23" fillId="4" borderId="15" xfId="0" applyNumberFormat="1" applyFont="1" applyFill="1" applyBorder="1" applyAlignment="1">
      <alignment horizontal="left" vertical="center" wrapText="1" indent="2"/>
    </xf>
    <xf numFmtId="2" fontId="23" fillId="4" borderId="15" xfId="0" applyNumberFormat="1" applyFont="1" applyFill="1" applyBorder="1" applyAlignment="1">
      <alignment vertical="center" wrapText="1"/>
    </xf>
    <xf numFmtId="2" fontId="23" fillId="4" borderId="15" xfId="0" applyNumberFormat="1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2" fontId="31" fillId="2" borderId="2" xfId="0" applyNumberFormat="1" applyFont="1" applyFill="1" applyBorder="1" applyAlignment="1">
      <alignment horizontal="left" vertical="center" wrapText="1"/>
    </xf>
    <xf numFmtId="0" fontId="32" fillId="5" borderId="11" xfId="0" applyFont="1" applyFill="1" applyBorder="1" applyAlignment="1">
      <alignment horizontal="left" indent="1"/>
    </xf>
    <xf numFmtId="0" fontId="26" fillId="5" borderId="2" xfId="0" applyFont="1" applyFill="1" applyBorder="1" applyAlignment="1">
      <alignment horizontal="left" indent="1"/>
    </xf>
    <xf numFmtId="0" fontId="0" fillId="4" borderId="14" xfId="0" applyFill="1" applyBorder="1"/>
    <xf numFmtId="0" fontId="0" fillId="4" borderId="15" xfId="0" applyFill="1" applyBorder="1"/>
    <xf numFmtId="0" fontId="23" fillId="4" borderId="15" xfId="0" applyFont="1" applyFill="1" applyBorder="1" applyAlignment="1">
      <alignment horizontal="center" vertical="center" wrapText="1"/>
    </xf>
    <xf numFmtId="2" fontId="23" fillId="4" borderId="17" xfId="0" applyNumberFormat="1" applyFont="1" applyFill="1" applyBorder="1" applyAlignment="1">
      <alignment horizontal="center" vertical="center" wrapText="1"/>
    </xf>
    <xf numFmtId="2" fontId="23" fillId="4" borderId="17" xfId="0" applyNumberFormat="1" applyFont="1" applyFill="1" applyBorder="1" applyAlignment="1">
      <alignment vertical="center" wrapText="1"/>
    </xf>
    <xf numFmtId="2" fontId="23" fillId="4" borderId="0" xfId="0" applyNumberFormat="1" applyFont="1" applyFill="1" applyBorder="1" applyAlignment="1">
      <alignment vertical="center" wrapText="1"/>
    </xf>
    <xf numFmtId="2" fontId="23" fillId="4" borderId="0" xfId="0" applyNumberFormat="1" applyFont="1" applyFill="1" applyBorder="1" applyAlignment="1">
      <alignment horizontal="left" vertical="center" wrapText="1" indent="2"/>
    </xf>
    <xf numFmtId="2" fontId="33" fillId="2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26" fillId="0" borderId="11" xfId="0" applyNumberFormat="1" applyFont="1" applyBorder="1" applyAlignment="1">
      <alignment horizontal="left" vertical="center" wrapText="1" indent="1"/>
    </xf>
    <xf numFmtId="0" fontId="24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left" vertical="center" wrapText="1" indent="1"/>
    </xf>
    <xf numFmtId="0" fontId="0" fillId="0" borderId="2" xfId="0" applyBorder="1" applyAlignment="1">
      <alignment horizontal="center"/>
    </xf>
    <xf numFmtId="2" fontId="26" fillId="0" borderId="12" xfId="0" applyNumberFormat="1" applyFont="1" applyBorder="1" applyAlignment="1">
      <alignment horizontal="left" vertical="center" wrapText="1" indent="1"/>
    </xf>
    <xf numFmtId="0" fontId="24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2" fontId="26" fillId="0" borderId="19" xfId="0" applyNumberFormat="1" applyFont="1" applyBorder="1" applyAlignment="1">
      <alignment horizontal="left" vertical="center" wrapText="1" indent="1"/>
    </xf>
    <xf numFmtId="0" fontId="24" fillId="0" borderId="19" xfId="0" applyNumberFormat="1" applyFont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164" fontId="23" fillId="4" borderId="15" xfId="0" applyNumberFormat="1" applyFont="1" applyFill="1" applyBorder="1" applyAlignment="1">
      <alignment vertical="center" wrapText="1"/>
    </xf>
    <xf numFmtId="2" fontId="26" fillId="0" borderId="11" xfId="0" applyNumberFormat="1" applyFont="1" applyFill="1" applyBorder="1" applyAlignment="1">
      <alignment horizontal="left" vertical="center" wrapText="1" indent="1"/>
    </xf>
    <xf numFmtId="2" fontId="26" fillId="7" borderId="0" xfId="0" applyNumberFormat="1" applyFont="1" applyFill="1" applyBorder="1" applyAlignment="1">
      <alignment horizontal="center" vertical="center" wrapText="1"/>
    </xf>
    <xf numFmtId="2" fontId="33" fillId="7" borderId="2" xfId="0" applyNumberFormat="1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left" vertical="center" wrapText="1" indent="1"/>
    </xf>
    <xf numFmtId="2" fontId="23" fillId="0" borderId="2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5" borderId="0" xfId="0" applyNumberFormat="1" applyFont="1" applyFill="1" applyBorder="1" applyAlignment="1">
      <alignment horizontal="center" vertical="center" wrapText="1"/>
    </xf>
    <xf numFmtId="0" fontId="0" fillId="7" borderId="0" xfId="0" applyFill="1"/>
    <xf numFmtId="2" fontId="32" fillId="0" borderId="10" xfId="0" applyNumberFormat="1" applyFont="1" applyFill="1" applyBorder="1" applyAlignment="1">
      <alignment horizontal="center" vertical="center" wrapText="1"/>
    </xf>
    <xf numFmtId="2" fontId="23" fillId="7" borderId="0" xfId="0" applyNumberFormat="1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vertical="center" wrapText="1"/>
    </xf>
    <xf numFmtId="0" fontId="23" fillId="4" borderId="21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/>
    </xf>
    <xf numFmtId="0" fontId="34" fillId="0" borderId="11" xfId="0" applyNumberFormat="1" applyFont="1" applyFill="1" applyBorder="1" applyAlignment="1">
      <alignment horizontal="center" vertical="center" wrapText="1"/>
    </xf>
    <xf numFmtId="2" fontId="29" fillId="7" borderId="2" xfId="0" applyNumberFormat="1" applyFont="1" applyFill="1" applyBorder="1" applyAlignment="1">
      <alignment horizontal="center" vertical="center" wrapText="1"/>
    </xf>
    <xf numFmtId="0" fontId="35" fillId="0" borderId="5" xfId="0" applyFont="1" applyBorder="1" applyAlignment="1"/>
    <xf numFmtId="165" fontId="26" fillId="5" borderId="5" xfId="0" applyNumberFormat="1" applyFont="1" applyFill="1" applyBorder="1" applyAlignment="1">
      <alignment horizontal="center" vertical="center" wrapText="1"/>
    </xf>
    <xf numFmtId="2" fontId="26" fillId="3" borderId="2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23" fillId="4" borderId="7" xfId="0" applyNumberFormat="1" applyFont="1" applyFill="1" applyBorder="1" applyAlignment="1">
      <alignment vertical="center" wrapText="1"/>
    </xf>
    <xf numFmtId="2" fontId="23" fillId="4" borderId="22" xfId="0" applyNumberFormat="1" applyFont="1" applyFill="1" applyBorder="1" applyAlignment="1">
      <alignment horizontal="center" vertical="center" wrapText="1"/>
    </xf>
    <xf numFmtId="2" fontId="23" fillId="4" borderId="23" xfId="0" applyNumberFormat="1" applyFont="1" applyFill="1" applyBorder="1" applyAlignment="1">
      <alignment horizontal="center" vertical="center" wrapText="1"/>
    </xf>
    <xf numFmtId="2" fontId="23" fillId="4" borderId="24" xfId="0" applyNumberFormat="1" applyFont="1" applyFill="1" applyBorder="1" applyAlignment="1">
      <alignment horizontal="center" vertical="center" wrapText="1"/>
    </xf>
    <xf numFmtId="2" fontId="23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36" fillId="0" borderId="5" xfId="0" applyFont="1" applyBorder="1" applyAlignment="1"/>
    <xf numFmtId="0" fontId="37" fillId="0" borderId="5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2" fontId="39" fillId="0" borderId="5" xfId="0" applyNumberFormat="1" applyFont="1" applyBorder="1" applyAlignment="1">
      <alignment horizontal="center"/>
    </xf>
    <xf numFmtId="2" fontId="23" fillId="4" borderId="14" xfId="0" applyNumberFormat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left" indent="1"/>
    </xf>
    <xf numFmtId="0" fontId="24" fillId="5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inden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0" fillId="0" borderId="28" xfId="0" applyBorder="1"/>
    <xf numFmtId="0" fontId="24" fillId="5" borderId="29" xfId="0" applyFont="1" applyFill="1" applyBorder="1" applyAlignment="1">
      <alignment vertical="center" wrapText="1"/>
    </xf>
    <xf numFmtId="2" fontId="23" fillId="4" borderId="30" xfId="0" applyNumberFormat="1" applyFont="1" applyFill="1" applyBorder="1" applyAlignment="1">
      <alignment horizontal="center" vertical="center" wrapText="1"/>
    </xf>
    <xf numFmtId="0" fontId="35" fillId="0" borderId="2" xfId="0" applyFont="1" applyBorder="1"/>
    <xf numFmtId="0" fontId="41" fillId="0" borderId="2" xfId="0" applyFont="1" applyBorder="1" applyAlignment="1">
      <alignment horizontal="center"/>
    </xf>
    <xf numFmtId="2" fontId="20" fillId="0" borderId="2" xfId="0" applyNumberFormat="1" applyFont="1" applyFill="1" applyBorder="1" applyAlignment="1">
      <alignment horizontal="center" vertical="center" wrapText="1"/>
    </xf>
    <xf numFmtId="2" fontId="42" fillId="0" borderId="5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5" fillId="0" borderId="2" xfId="0" applyFont="1" applyBorder="1" applyAlignment="1">
      <alignment vertical="center" wrapText="1"/>
    </xf>
    <xf numFmtId="0" fontId="41" fillId="0" borderId="2" xfId="0" applyFont="1" applyBorder="1" applyAlignment="1">
      <alignment horizontal="center" vertical="center"/>
    </xf>
    <xf numFmtId="2" fontId="39" fillId="0" borderId="5" xfId="0" applyNumberFormat="1" applyFont="1" applyBorder="1" applyAlignment="1">
      <alignment horizontal="center" vertical="center"/>
    </xf>
    <xf numFmtId="2" fontId="42" fillId="0" borderId="5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3" fillId="7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43" fillId="4" borderId="15" xfId="0" applyNumberFormat="1" applyFont="1" applyFill="1" applyBorder="1" applyAlignment="1">
      <alignment horizontal="center" vertical="center" wrapText="1"/>
    </xf>
    <xf numFmtId="2" fontId="23" fillId="4" borderId="15" xfId="0" applyNumberFormat="1" applyFont="1" applyFill="1" applyBorder="1" applyAlignment="1">
      <alignment horizontal="center" vertical="center" wrapText="1"/>
    </xf>
    <xf numFmtId="2" fontId="23" fillId="4" borderId="2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2" fontId="23" fillId="0" borderId="11" xfId="0" applyNumberFormat="1" applyFont="1" applyFill="1" applyBorder="1" applyAlignment="1">
      <alignment vertical="center" wrapText="1"/>
    </xf>
    <xf numFmtId="1" fontId="23" fillId="0" borderId="11" xfId="0" applyNumberFormat="1" applyFont="1" applyFill="1" applyBorder="1" applyAlignment="1">
      <alignment vertical="center" wrapText="1"/>
    </xf>
    <xf numFmtId="0" fontId="3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2" fontId="39" fillId="0" borderId="2" xfId="0" applyNumberFormat="1" applyFont="1" applyBorder="1" applyAlignment="1">
      <alignment horizontal="center"/>
    </xf>
    <xf numFmtId="0" fontId="0" fillId="0" borderId="2" xfId="0" applyBorder="1"/>
    <xf numFmtId="2" fontId="32" fillId="5" borderId="2" xfId="0" applyNumberFormat="1" applyFont="1" applyFill="1" applyBorder="1" applyAlignment="1">
      <alignment horizontal="left" vertical="center" wrapText="1"/>
    </xf>
    <xf numFmtId="0" fontId="45" fillId="5" borderId="2" xfId="0" applyNumberFormat="1" applyFont="1" applyFill="1" applyBorder="1" applyAlignment="1">
      <alignment horizontal="left" vertical="center" wrapText="1" indent="1"/>
    </xf>
    <xf numFmtId="2" fontId="45" fillId="5" borderId="2" xfId="0" applyNumberFormat="1" applyFont="1" applyFill="1" applyBorder="1" applyAlignment="1">
      <alignment horizontal="left" vertical="center" wrapText="1" indent="1"/>
    </xf>
    <xf numFmtId="0" fontId="5" fillId="0" borderId="2" xfId="0" applyFont="1" applyBorder="1"/>
    <xf numFmtId="0" fontId="0" fillId="0" borderId="2" xfId="0" applyFill="1" applyBorder="1"/>
    <xf numFmtId="2" fontId="32" fillId="0" borderId="2" xfId="0" applyNumberFormat="1" applyFont="1" applyFill="1" applyBorder="1" applyAlignment="1">
      <alignment horizontal="left" vertical="center" wrapText="1"/>
    </xf>
    <xf numFmtId="0" fontId="45" fillId="0" borderId="2" xfId="0" applyNumberFormat="1" applyFont="1" applyFill="1" applyBorder="1" applyAlignment="1">
      <alignment horizontal="left" vertical="center" wrapText="1" indent="1"/>
    </xf>
    <xf numFmtId="2" fontId="45" fillId="0" borderId="2" xfId="0" applyNumberFormat="1" applyFont="1" applyFill="1" applyBorder="1" applyAlignment="1">
      <alignment horizontal="left" vertical="center" wrapText="1" indent="1"/>
    </xf>
    <xf numFmtId="0" fontId="35" fillId="0" borderId="2" xfId="0" applyFont="1" applyFill="1" applyBorder="1"/>
    <xf numFmtId="0" fontId="5" fillId="0" borderId="2" xfId="0" applyFont="1" applyFill="1" applyBorder="1"/>
    <xf numFmtId="0" fontId="44" fillId="0" borderId="4" xfId="0" applyFont="1" applyFill="1" applyBorder="1" applyAlignment="1">
      <alignment horizontal="center"/>
    </xf>
    <xf numFmtId="2" fontId="39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Alignment="1">
      <alignment horizontal="center"/>
    </xf>
    <xf numFmtId="2" fontId="33" fillId="0" borderId="2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left" wrapText="1"/>
    </xf>
    <xf numFmtId="1" fontId="35" fillId="0" borderId="2" xfId="0" applyNumberFormat="1" applyFont="1" applyFill="1" applyBorder="1" applyAlignment="1">
      <alignment wrapText="1"/>
    </xf>
    <xf numFmtId="0" fontId="3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2" fontId="45" fillId="0" borderId="2" xfId="0" applyNumberFormat="1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/>
    </xf>
    <xf numFmtId="1" fontId="35" fillId="0" borderId="2" xfId="0" applyNumberFormat="1" applyFont="1" applyFill="1" applyBorder="1"/>
    <xf numFmtId="2" fontId="45" fillId="5" borderId="2" xfId="0" applyNumberFormat="1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indent="1"/>
    </xf>
    <xf numFmtId="1" fontId="35" fillId="0" borderId="2" xfId="0" applyNumberFormat="1" applyFont="1" applyFill="1" applyBorder="1" applyAlignment="1"/>
    <xf numFmtId="0" fontId="35" fillId="0" borderId="2" xfId="0" applyFont="1" applyFill="1" applyBorder="1" applyAlignment="1"/>
    <xf numFmtId="2" fontId="26" fillId="8" borderId="5" xfId="0" applyNumberFormat="1" applyFont="1" applyFill="1" applyBorder="1" applyAlignment="1">
      <alignment horizontal="center" vertical="center" wrapText="1"/>
    </xf>
    <xf numFmtId="2" fontId="39" fillId="8" borderId="2" xfId="0" applyNumberFormat="1" applyFont="1" applyFill="1" applyBorder="1" applyAlignment="1">
      <alignment horizontal="center"/>
    </xf>
    <xf numFmtId="2" fontId="26" fillId="8" borderId="10" xfId="0" applyNumberFormat="1" applyFont="1" applyFill="1" applyBorder="1" applyAlignment="1">
      <alignment horizontal="center" vertical="center" wrapText="1"/>
    </xf>
    <xf numFmtId="0" fontId="0" fillId="8" borderId="0" xfId="0" applyFill="1" applyBorder="1"/>
    <xf numFmtId="2" fontId="27" fillId="8" borderId="2" xfId="0" applyNumberFormat="1" applyFont="1" applyFill="1" applyBorder="1" applyAlignment="1">
      <alignment horizontal="center" vertical="center" wrapText="1"/>
    </xf>
    <xf numFmtId="2" fontId="28" fillId="8" borderId="5" xfId="0" applyNumberFormat="1" applyFont="1" applyFill="1" applyBorder="1" applyAlignment="1">
      <alignment horizontal="center" vertical="center" wrapText="1"/>
    </xf>
    <xf numFmtId="2" fontId="33" fillId="8" borderId="2" xfId="0" applyNumberFormat="1" applyFont="1" applyFill="1" applyBorder="1" applyAlignment="1">
      <alignment horizontal="center"/>
    </xf>
    <xf numFmtId="0" fontId="0" fillId="8" borderId="0" xfId="0" applyFill="1"/>
    <xf numFmtId="2" fontId="0" fillId="8" borderId="0" xfId="0" applyNumberFormat="1" applyFill="1"/>
    <xf numFmtId="0" fontId="35" fillId="0" borderId="11" xfId="0" applyFont="1" applyBorder="1" applyAlignment="1"/>
    <xf numFmtId="1" fontId="35" fillId="0" borderId="2" xfId="0" applyNumberFormat="1" applyFont="1" applyBorder="1" applyAlignment="1"/>
    <xf numFmtId="2" fontId="23" fillId="4" borderId="21" xfId="0" applyNumberFormat="1" applyFont="1" applyFill="1" applyBorder="1" applyAlignment="1">
      <alignment vertical="center" wrapText="1"/>
    </xf>
    <xf numFmtId="2" fontId="32" fillId="5" borderId="11" xfId="0" applyNumberFormat="1" applyFont="1" applyFill="1" applyBorder="1" applyAlignment="1">
      <alignment horizontal="left" vertical="center" wrapText="1" indent="1"/>
    </xf>
    <xf numFmtId="1" fontId="35" fillId="0" borderId="2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 textRotation="90" wrapText="1"/>
    </xf>
    <xf numFmtId="2" fontId="10" fillId="0" borderId="0" xfId="0" applyNumberFormat="1" applyFont="1" applyAlignment="1">
      <alignment horizontal="center" textRotation="90" wrapText="1"/>
    </xf>
    <xf numFmtId="0" fontId="0" fillId="0" borderId="0" xfId="0" applyAlignment="1">
      <alignment horizontal="center"/>
    </xf>
    <xf numFmtId="22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 textRotation="90" wrapText="1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8" fillId="0" borderId="7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left" vertical="center" wrapText="1"/>
    </xf>
    <xf numFmtId="2" fontId="23" fillId="4" borderId="15" xfId="0" applyNumberFormat="1" applyFont="1" applyFill="1" applyBorder="1" applyAlignment="1">
      <alignment horizontal="left" vertical="center" wrapText="1"/>
    </xf>
    <xf numFmtId="2" fontId="23" fillId="4" borderId="26" xfId="0" applyNumberFormat="1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2" fontId="23" fillId="4" borderId="20" xfId="0" applyNumberFormat="1" applyFont="1" applyFill="1" applyBorder="1" applyAlignment="1">
      <alignment horizontal="center" vertical="center" wrapText="1"/>
    </xf>
    <xf numFmtId="2" fontId="23" fillId="4" borderId="21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1190625</xdr:colOff>
      <xdr:row>8</xdr:row>
      <xdr:rowOff>134711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25" cy="1649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&#1052;&#1086;&#1080;%20&#1076;&#1086;&#1082;&#1091;&#1084;&#1077;&#1085;&#1090;&#1099;/&#1055;&#1088;&#1072;&#1081;&#1089;&#1099;/&#1055;&#1088;&#1072;&#1081;&#1089;&#1048;&#1079;&#1084;&#1077;&#1085;&#1077;&#1085;&#1099;&#1081;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февраля2022"/>
      <sheetName val="15сен2021Копия"/>
      <sheetName val="15сентября2021"/>
      <sheetName val="1мая2021Копия"/>
      <sheetName val="01мая2021"/>
      <sheetName val="15окт2020"/>
      <sheetName val="15апр2020"/>
      <sheetName val="1авг2019"/>
      <sheetName val="1янв2019"/>
      <sheetName val="18янв2016"/>
    </sheetNames>
    <sheetDataSet>
      <sheetData sheetId="0"/>
      <sheetData sheetId="1">
        <row r="12">
          <cell r="U12">
            <v>77</v>
          </cell>
        </row>
        <row r="13">
          <cell r="U13">
            <v>77</v>
          </cell>
        </row>
        <row r="14">
          <cell r="U14">
            <v>77</v>
          </cell>
        </row>
        <row r="15">
          <cell r="U15">
            <v>106.10000000000001</v>
          </cell>
        </row>
        <row r="16">
          <cell r="U16">
            <v>113.2</v>
          </cell>
        </row>
        <row r="17">
          <cell r="U17">
            <v>113.2</v>
          </cell>
        </row>
        <row r="18">
          <cell r="U18">
            <v>114.60000000000001</v>
          </cell>
        </row>
        <row r="19">
          <cell r="U19">
            <v>114.60000000000001</v>
          </cell>
        </row>
        <row r="20">
          <cell r="U20">
            <v>115.80000000000001</v>
          </cell>
        </row>
        <row r="21">
          <cell r="U21">
            <v>118.5</v>
          </cell>
        </row>
        <row r="22">
          <cell r="U22">
            <v>120</v>
          </cell>
        </row>
        <row r="23">
          <cell r="U23">
            <v>120</v>
          </cell>
        </row>
        <row r="24">
          <cell r="U24">
            <v>121.4</v>
          </cell>
        </row>
        <row r="25">
          <cell r="U25">
            <v>121.4</v>
          </cell>
        </row>
        <row r="26">
          <cell r="U26">
            <v>122.7</v>
          </cell>
        </row>
        <row r="27">
          <cell r="U27">
            <v>126.9</v>
          </cell>
        </row>
        <row r="28">
          <cell r="U28">
            <v>126.9</v>
          </cell>
        </row>
        <row r="30">
          <cell r="U30">
            <v>133.80000000000001</v>
          </cell>
        </row>
        <row r="31">
          <cell r="U31">
            <v>133.80000000000001</v>
          </cell>
        </row>
        <row r="32">
          <cell r="U32">
            <v>139.20000000000002</v>
          </cell>
        </row>
        <row r="33">
          <cell r="U33">
            <v>140.6</v>
          </cell>
        </row>
        <row r="35">
          <cell r="U35" t="str">
            <v>Вес</v>
          </cell>
        </row>
        <row r="36">
          <cell r="U36">
            <v>131</v>
          </cell>
        </row>
        <row r="37">
          <cell r="U37">
            <v>133.80000000000001</v>
          </cell>
        </row>
        <row r="38">
          <cell r="U38">
            <v>133.80000000000001</v>
          </cell>
        </row>
        <row r="39">
          <cell r="U39">
            <v>150.1</v>
          </cell>
        </row>
        <row r="41">
          <cell r="U41" t="str">
            <v>Вес</v>
          </cell>
        </row>
        <row r="42">
          <cell r="U42">
            <v>142.1</v>
          </cell>
        </row>
        <row r="43">
          <cell r="U43">
            <v>142.1</v>
          </cell>
        </row>
        <row r="44">
          <cell r="U44">
            <v>144.9</v>
          </cell>
        </row>
        <row r="45">
          <cell r="U45">
            <v>144.9</v>
          </cell>
        </row>
        <row r="46">
          <cell r="U46" t="str">
            <v>Вес</v>
          </cell>
        </row>
        <row r="47">
          <cell r="U47">
            <v>129.70000000000002</v>
          </cell>
        </row>
        <row r="48">
          <cell r="U48">
            <v>133.70000000000002</v>
          </cell>
        </row>
        <row r="49">
          <cell r="U49">
            <v>133.70000000000002</v>
          </cell>
        </row>
        <row r="50">
          <cell r="U50">
            <v>148.70000000000002</v>
          </cell>
        </row>
        <row r="51">
          <cell r="U51">
            <v>148.70000000000002</v>
          </cell>
        </row>
        <row r="52">
          <cell r="U52" t="str">
            <v>Вес</v>
          </cell>
        </row>
        <row r="53">
          <cell r="U53">
            <v>120</v>
          </cell>
        </row>
        <row r="54">
          <cell r="U54">
            <v>120</v>
          </cell>
        </row>
        <row r="56">
          <cell r="U56">
            <v>164.20000000000002</v>
          </cell>
        </row>
        <row r="57">
          <cell r="U57">
            <v>164.20000000000002</v>
          </cell>
        </row>
        <row r="58">
          <cell r="U58">
            <v>164.20000000000002</v>
          </cell>
        </row>
        <row r="59">
          <cell r="U59" t="str">
            <v>Вес</v>
          </cell>
        </row>
        <row r="60">
          <cell r="U60">
            <v>163.5</v>
          </cell>
        </row>
        <row r="61">
          <cell r="U61">
            <v>163.5</v>
          </cell>
        </row>
        <row r="62">
          <cell r="U62">
            <v>163.5</v>
          </cell>
        </row>
        <row r="63">
          <cell r="U63">
            <v>170</v>
          </cell>
        </row>
        <row r="64">
          <cell r="U64">
            <v>170</v>
          </cell>
        </row>
        <row r="65">
          <cell r="U65">
            <v>170</v>
          </cell>
        </row>
        <row r="66">
          <cell r="U66" t="str">
            <v>Вес</v>
          </cell>
        </row>
        <row r="67">
          <cell r="U67">
            <v>118.2</v>
          </cell>
        </row>
        <row r="68">
          <cell r="U68">
            <v>118.2</v>
          </cell>
        </row>
        <row r="69">
          <cell r="U69">
            <v>124.9</v>
          </cell>
        </row>
        <row r="70">
          <cell r="U70">
            <v>126.2</v>
          </cell>
        </row>
        <row r="71">
          <cell r="U71">
            <v>133.1</v>
          </cell>
        </row>
        <row r="72">
          <cell r="U72">
            <v>134.4</v>
          </cell>
        </row>
        <row r="73">
          <cell r="U73">
            <v>139.80000000000001</v>
          </cell>
        </row>
        <row r="74">
          <cell r="U74">
            <v>146.6</v>
          </cell>
        </row>
        <row r="76">
          <cell r="U76" t="str">
            <v>Вес</v>
          </cell>
        </row>
        <row r="77">
          <cell r="U77">
            <v>148.6</v>
          </cell>
        </row>
        <row r="78">
          <cell r="U78">
            <v>158.9</v>
          </cell>
        </row>
        <row r="79">
          <cell r="U79">
            <v>158.9</v>
          </cell>
        </row>
        <row r="81">
          <cell r="U81" t="str">
            <v>Оптовая</v>
          </cell>
        </row>
        <row r="84">
          <cell r="U84" t="str">
            <v>За шт</v>
          </cell>
        </row>
        <row r="85">
          <cell r="U85">
            <v>47.900000000000006</v>
          </cell>
        </row>
        <row r="86">
          <cell r="U86">
            <v>48.300000000000004</v>
          </cell>
        </row>
        <row r="87">
          <cell r="U87">
            <v>56</v>
          </cell>
        </row>
        <row r="88">
          <cell r="U88">
            <v>60.300000000000004</v>
          </cell>
        </row>
        <row r="90">
          <cell r="U90" t="str">
            <v>Вес</v>
          </cell>
        </row>
        <row r="91">
          <cell r="U91">
            <v>130.5</v>
          </cell>
        </row>
        <row r="92">
          <cell r="U92">
            <v>135</v>
          </cell>
        </row>
        <row r="93">
          <cell r="U93">
            <v>135</v>
          </cell>
        </row>
        <row r="94">
          <cell r="U94">
            <v>152.5</v>
          </cell>
        </row>
        <row r="95">
          <cell r="U95">
            <v>177.5</v>
          </cell>
        </row>
        <row r="96">
          <cell r="U96">
            <v>178.5</v>
          </cell>
        </row>
        <row r="97">
          <cell r="U97">
            <v>179.5</v>
          </cell>
        </row>
        <row r="98">
          <cell r="U98">
            <v>179.5</v>
          </cell>
        </row>
        <row r="99">
          <cell r="U99">
            <v>189.5</v>
          </cell>
        </row>
        <row r="100">
          <cell r="U100">
            <v>187.5</v>
          </cell>
        </row>
        <row r="101">
          <cell r="U101">
            <v>194</v>
          </cell>
        </row>
        <row r="102">
          <cell r="U102">
            <v>194</v>
          </cell>
        </row>
        <row r="103">
          <cell r="U103">
            <v>194</v>
          </cell>
        </row>
        <row r="104">
          <cell r="U104">
            <v>197</v>
          </cell>
        </row>
        <row r="105">
          <cell r="U105">
            <v>202.5</v>
          </cell>
        </row>
        <row r="106">
          <cell r="U106">
            <v>203.5</v>
          </cell>
        </row>
        <row r="107">
          <cell r="U107">
            <v>204</v>
          </cell>
        </row>
        <row r="108">
          <cell r="U108">
            <v>208.5</v>
          </cell>
        </row>
        <row r="109">
          <cell r="U109">
            <v>219.5</v>
          </cell>
        </row>
        <row r="110">
          <cell r="U110">
            <v>228.5</v>
          </cell>
        </row>
        <row r="111">
          <cell r="U111">
            <v>283.5</v>
          </cell>
        </row>
        <row r="112">
          <cell r="U112" t="str">
            <v>Вес</v>
          </cell>
        </row>
        <row r="113">
          <cell r="U113">
            <v>104.5</v>
          </cell>
        </row>
        <row r="115">
          <cell r="U115" t="str">
            <v>Вес</v>
          </cell>
        </row>
        <row r="116">
          <cell r="U116">
            <v>77</v>
          </cell>
        </row>
        <row r="117">
          <cell r="U117">
            <v>77</v>
          </cell>
        </row>
        <row r="118">
          <cell r="U118">
            <v>77</v>
          </cell>
        </row>
        <row r="120">
          <cell r="U120">
            <v>107.5</v>
          </cell>
        </row>
        <row r="121">
          <cell r="U121">
            <v>115</v>
          </cell>
        </row>
        <row r="122">
          <cell r="U122">
            <v>115</v>
          </cell>
        </row>
        <row r="123">
          <cell r="U123">
            <v>116</v>
          </cell>
        </row>
        <row r="124">
          <cell r="U124">
            <v>116</v>
          </cell>
        </row>
        <row r="125">
          <cell r="U125">
            <v>117.5</v>
          </cell>
        </row>
        <row r="126">
          <cell r="U126">
            <v>120</v>
          </cell>
        </row>
        <row r="127">
          <cell r="U127">
            <v>121</v>
          </cell>
        </row>
        <row r="128">
          <cell r="U128">
            <v>123</v>
          </cell>
        </row>
        <row r="129">
          <cell r="U129">
            <v>123</v>
          </cell>
        </row>
        <row r="130">
          <cell r="U130">
            <v>124.5</v>
          </cell>
        </row>
        <row r="131">
          <cell r="U131">
            <v>128</v>
          </cell>
        </row>
        <row r="132">
          <cell r="U132">
            <v>128</v>
          </cell>
        </row>
        <row r="133">
          <cell r="U133">
            <v>133</v>
          </cell>
        </row>
        <row r="134">
          <cell r="U134">
            <v>133</v>
          </cell>
        </row>
        <row r="135">
          <cell r="U135">
            <v>135</v>
          </cell>
        </row>
        <row r="136">
          <cell r="U136">
            <v>135</v>
          </cell>
        </row>
        <row r="137">
          <cell r="U137">
            <v>135</v>
          </cell>
        </row>
        <row r="138">
          <cell r="U138">
            <v>135</v>
          </cell>
        </row>
        <row r="139">
          <cell r="U139">
            <v>141</v>
          </cell>
        </row>
        <row r="140">
          <cell r="U140">
            <v>142.5</v>
          </cell>
        </row>
        <row r="141">
          <cell r="U141">
            <v>151.5</v>
          </cell>
        </row>
        <row r="143">
          <cell r="U143" t="str">
            <v>Вес</v>
          </cell>
        </row>
        <row r="144">
          <cell r="U144">
            <v>127.5</v>
          </cell>
        </row>
        <row r="145">
          <cell r="U145">
            <v>134.5</v>
          </cell>
        </row>
        <row r="146">
          <cell r="U146">
            <v>135</v>
          </cell>
        </row>
        <row r="147">
          <cell r="U147">
            <v>141.5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cake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4"/>
  <sheetViews>
    <sheetView tabSelected="1" view="pageBreakPreview" zoomScale="70" zoomScaleNormal="70" zoomScaleSheetLayoutView="7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M1" sqref="M1:O1048576"/>
    </sheetView>
  </sheetViews>
  <sheetFormatPr defaultColWidth="20.42578125" defaultRowHeight="12.75" outlineLevelCol="1" x14ac:dyDescent="0.2"/>
  <cols>
    <col min="1" max="2" width="4" customWidth="1"/>
    <col min="3" max="3" width="51.140625" customWidth="1"/>
    <col min="4" max="4" width="6.28515625" customWidth="1"/>
    <col min="5" max="7" width="5.42578125" customWidth="1"/>
    <col min="8" max="8" width="8.5703125" style="6" customWidth="1"/>
    <col min="9" max="9" width="6" style="6" customWidth="1"/>
    <col min="10" max="10" width="18.42578125" customWidth="1"/>
    <col min="11" max="11" width="18.42578125" hidden="1" customWidth="1" outlineLevel="1"/>
    <col min="12" max="12" width="18.42578125" customWidth="1" collapsed="1"/>
    <col min="13" max="15" width="17" hidden="1" customWidth="1"/>
    <col min="16" max="16" width="9.42578125" customWidth="1"/>
    <col min="17" max="17" width="13.5703125" style="8" hidden="1" customWidth="1"/>
    <col min="18" max="18" width="7.5703125" style="8" hidden="1" customWidth="1"/>
    <col min="19" max="20" width="15.140625" style="3" hidden="1" customWidth="1"/>
    <col min="21" max="21" width="19" hidden="1" customWidth="1"/>
    <col min="22" max="22" width="9.140625" style="4" hidden="1" customWidth="1"/>
    <col min="23" max="23" width="9.7109375" style="5" hidden="1" customWidth="1"/>
    <col min="24" max="24" width="11.28515625" hidden="1" customWidth="1"/>
    <col min="25" max="25" width="12" hidden="1" customWidth="1"/>
    <col min="26" max="26" width="11.42578125" hidden="1" customWidth="1"/>
    <col min="27" max="27" width="10.28515625" hidden="1" customWidth="1"/>
  </cols>
  <sheetData>
    <row r="1" spans="1:27" ht="23.25" x14ac:dyDescent="0.35"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"/>
      <c r="N1" s="1"/>
      <c r="O1" s="1"/>
      <c r="P1" s="1"/>
      <c r="Q1" s="2"/>
      <c r="R1" s="2"/>
    </row>
    <row r="2" spans="1:27" ht="5.25" customHeight="1" x14ac:dyDescent="0.2"/>
    <row r="3" spans="1:27" ht="15" x14ac:dyDescent="0.25">
      <c r="B3" s="215" t="s">
        <v>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9"/>
      <c r="N3" s="9"/>
      <c r="O3" s="9"/>
      <c r="P3" s="9"/>
      <c r="Q3" s="10"/>
      <c r="R3" s="10"/>
      <c r="W3" s="216" t="s">
        <v>2</v>
      </c>
    </row>
    <row r="4" spans="1:27" ht="15" x14ac:dyDescent="0.2">
      <c r="I4" s="11" t="s">
        <v>3</v>
      </c>
      <c r="R4" s="12"/>
      <c r="W4" s="216"/>
    </row>
    <row r="5" spans="1:27" ht="15" x14ac:dyDescent="0.2">
      <c r="I5" s="11" t="s">
        <v>4</v>
      </c>
      <c r="J5" s="218" t="s">
        <v>5</v>
      </c>
      <c r="K5" s="218"/>
      <c r="L5" s="218"/>
      <c r="M5" s="13"/>
      <c r="N5" s="13"/>
      <c r="O5" s="13"/>
      <c r="P5" s="13"/>
      <c r="Q5" s="13"/>
      <c r="R5" s="12"/>
      <c r="W5" s="216"/>
    </row>
    <row r="6" spans="1:27" ht="15.75" customHeight="1" x14ac:dyDescent="0.25">
      <c r="I6" s="11" t="s">
        <v>6</v>
      </c>
      <c r="J6" s="219">
        <v>44607</v>
      </c>
      <c r="K6" s="219"/>
      <c r="L6" s="219"/>
      <c r="M6" s="14"/>
      <c r="N6" s="14"/>
      <c r="O6" s="14"/>
      <c r="P6" s="14"/>
      <c r="Q6" s="14"/>
      <c r="R6" s="12"/>
      <c r="V6" s="217"/>
      <c r="W6" s="216"/>
    </row>
    <row r="7" spans="1:27" ht="15" customHeight="1" x14ac:dyDescent="0.2">
      <c r="D7" s="15"/>
      <c r="E7" s="15"/>
      <c r="F7" s="15"/>
      <c r="G7" s="15"/>
      <c r="I7" s="16" t="s">
        <v>7</v>
      </c>
      <c r="J7" s="218" t="s">
        <v>8</v>
      </c>
      <c r="K7" s="218"/>
      <c r="L7" s="218"/>
      <c r="M7" s="13"/>
      <c r="N7" s="13"/>
      <c r="O7" s="13"/>
      <c r="P7" s="13"/>
      <c r="Q7" s="13"/>
      <c r="R7" s="12"/>
      <c r="V7" s="217"/>
      <c r="W7" s="216"/>
      <c r="Z7" s="220" t="s">
        <v>9</v>
      </c>
    </row>
    <row r="8" spans="1:27" ht="15" customHeight="1" x14ac:dyDescent="0.2">
      <c r="C8" s="17" t="s">
        <v>10</v>
      </c>
      <c r="D8" s="18"/>
      <c r="I8" s="19" t="s">
        <v>11</v>
      </c>
      <c r="V8" s="217"/>
      <c r="W8" s="216"/>
      <c r="Z8" s="220"/>
    </row>
    <row r="9" spans="1:27" ht="30.75" customHeight="1" x14ac:dyDescent="0.2">
      <c r="A9" s="221" t="s">
        <v>12</v>
      </c>
      <c r="B9" s="222" t="s">
        <v>13</v>
      </c>
      <c r="C9" s="223" t="s">
        <v>14</v>
      </c>
      <c r="D9" s="224" t="s">
        <v>15</v>
      </c>
      <c r="E9" s="224"/>
      <c r="F9" s="224"/>
      <c r="G9" s="224"/>
      <c r="H9" s="224"/>
      <c r="I9" s="225" t="s">
        <v>16</v>
      </c>
      <c r="J9" s="229" t="s">
        <v>17</v>
      </c>
      <c r="K9" s="20"/>
      <c r="L9" s="228" t="s">
        <v>18</v>
      </c>
      <c r="M9" s="229" t="s">
        <v>17</v>
      </c>
      <c r="N9" s="20"/>
      <c r="O9" s="228" t="s">
        <v>18</v>
      </c>
      <c r="P9" s="21"/>
      <c r="Q9" s="21"/>
      <c r="R9" s="21"/>
      <c r="S9" s="22"/>
      <c r="T9" s="22"/>
      <c r="V9" s="217"/>
      <c r="W9" s="216"/>
      <c r="Z9" s="220"/>
    </row>
    <row r="10" spans="1:27" ht="22.5" customHeight="1" x14ac:dyDescent="0.2">
      <c r="A10" s="221"/>
      <c r="B10" s="222"/>
      <c r="C10" s="223"/>
      <c r="D10" s="224" t="s">
        <v>19</v>
      </c>
      <c r="E10" s="224"/>
      <c r="F10" s="224" t="s">
        <v>20</v>
      </c>
      <c r="G10" s="237"/>
      <c r="H10" s="224" t="s">
        <v>21</v>
      </c>
      <c r="I10" s="226"/>
      <c r="J10" s="229"/>
      <c r="K10" s="20"/>
      <c r="L10" s="228"/>
      <c r="M10" s="229"/>
      <c r="N10" s="20"/>
      <c r="O10" s="228"/>
      <c r="P10" s="21"/>
      <c r="Q10" s="21"/>
      <c r="R10" s="21"/>
      <c r="S10" s="22"/>
      <c r="T10" s="232" t="s">
        <v>22</v>
      </c>
      <c r="Z10" s="220"/>
    </row>
    <row r="11" spans="1:27" ht="19.5" customHeight="1" thickBot="1" x14ac:dyDescent="0.25">
      <c r="A11" s="23"/>
      <c r="B11" s="24"/>
      <c r="C11" s="24" t="s">
        <v>23</v>
      </c>
      <c r="D11" s="25" t="s">
        <v>24</v>
      </c>
      <c r="E11" s="25" t="s">
        <v>25</v>
      </c>
      <c r="F11" s="25" t="s">
        <v>24</v>
      </c>
      <c r="G11" s="26" t="s">
        <v>25</v>
      </c>
      <c r="H11" s="238"/>
      <c r="I11" s="227"/>
      <c r="J11" s="27" t="s">
        <v>26</v>
      </c>
      <c r="K11" s="28"/>
      <c r="L11" s="29" t="s">
        <v>27</v>
      </c>
      <c r="M11" s="27" t="s">
        <v>26</v>
      </c>
      <c r="N11" s="28"/>
      <c r="O11" s="29" t="s">
        <v>27</v>
      </c>
      <c r="P11" s="30"/>
      <c r="Q11" s="31" t="s">
        <v>28</v>
      </c>
      <c r="R11" s="31"/>
      <c r="S11" s="32" t="s">
        <v>29</v>
      </c>
      <c r="T11" s="233"/>
      <c r="U11" s="33" t="s">
        <v>30</v>
      </c>
      <c r="V11" s="4" t="s">
        <v>31</v>
      </c>
      <c r="W11" s="5" t="s">
        <v>32</v>
      </c>
      <c r="Y11" t="s">
        <v>33</v>
      </c>
    </row>
    <row r="12" spans="1:27" ht="18.75" x14ac:dyDescent="0.2">
      <c r="A12" s="34">
        <v>1</v>
      </c>
      <c r="B12" s="34">
        <v>6</v>
      </c>
      <c r="C12" s="35" t="s">
        <v>34</v>
      </c>
      <c r="D12" s="36">
        <v>30</v>
      </c>
      <c r="E12" s="36">
        <v>20</v>
      </c>
      <c r="F12" s="36">
        <v>45</v>
      </c>
      <c r="G12" s="36">
        <v>35</v>
      </c>
      <c r="H12" s="36"/>
      <c r="I12" s="37">
        <v>5</v>
      </c>
      <c r="J12" s="39">
        <f t="shared" ref="J12:J19" si="0">S12</f>
        <v>84</v>
      </c>
      <c r="K12" s="39">
        <f t="shared" ref="K12:K19" si="1">J12*$I12</f>
        <v>420</v>
      </c>
      <c r="L12" s="39">
        <f t="shared" ref="L12:L18" si="2">CEILING(J12*1.17*3.5,1)/10</f>
        <v>34.4</v>
      </c>
      <c r="M12" s="39">
        <f>CEILING(V12*1.111,0.1)</f>
        <v>93.4</v>
      </c>
      <c r="N12" s="39">
        <f t="shared" ref="N12:N19" si="3">M12*$I12</f>
        <v>467</v>
      </c>
      <c r="O12" s="39">
        <f t="shared" ref="O12:O18" si="4">CEILING(M12*1.17*3.5,1)/10</f>
        <v>38.299999999999997</v>
      </c>
      <c r="P12" s="40"/>
      <c r="Q12" s="41" t="e">
        <f>((#REF!/'[1]15сен2021Копия'!U12)-1)*100</f>
        <v>#REF!</v>
      </c>
      <c r="R12" s="42"/>
      <c r="S12" s="43">
        <v>84</v>
      </c>
      <c r="T12" s="43">
        <v>77</v>
      </c>
      <c r="U12" s="41">
        <f>((S12/T12)-1)*100</f>
        <v>9.0909090909090828</v>
      </c>
      <c r="V12" s="44">
        <v>84</v>
      </c>
      <c r="W12" s="45">
        <v>84</v>
      </c>
      <c r="Y12" s="46">
        <f t="shared" ref="Y12:Y33" si="5">V12-S12</f>
        <v>0</v>
      </c>
      <c r="Z12" s="43">
        <v>77</v>
      </c>
      <c r="AA12" s="47">
        <f>Z12*1.087</f>
        <v>83.698999999999998</v>
      </c>
    </row>
    <row r="13" spans="1:27" ht="18.75" x14ac:dyDescent="0.2">
      <c r="A13" s="34">
        <v>2</v>
      </c>
      <c r="B13" s="34">
        <v>8</v>
      </c>
      <c r="C13" s="35" t="s">
        <v>35</v>
      </c>
      <c r="D13" s="36">
        <v>30</v>
      </c>
      <c r="E13" s="36">
        <v>20</v>
      </c>
      <c r="F13" s="36">
        <v>45</v>
      </c>
      <c r="G13" s="36">
        <v>35</v>
      </c>
      <c r="H13" s="36"/>
      <c r="I13" s="37">
        <v>5</v>
      </c>
      <c r="J13" s="39">
        <f t="shared" si="0"/>
        <v>84</v>
      </c>
      <c r="K13" s="39">
        <f t="shared" si="1"/>
        <v>420</v>
      </c>
      <c r="L13" s="39">
        <f t="shared" si="2"/>
        <v>34.4</v>
      </c>
      <c r="M13" s="39">
        <f>CEILING(V13*1.111,0.1)</f>
        <v>93.4</v>
      </c>
      <c r="N13" s="39">
        <f t="shared" si="3"/>
        <v>467</v>
      </c>
      <c r="O13" s="39">
        <f t="shared" si="4"/>
        <v>38.299999999999997</v>
      </c>
      <c r="P13" s="40"/>
      <c r="Q13" s="41" t="e">
        <f>((#REF!/'[1]15сен2021Копия'!U13)-1)*100</f>
        <v>#REF!</v>
      </c>
      <c r="R13" s="42"/>
      <c r="S13" s="43">
        <v>84</v>
      </c>
      <c r="T13" s="43">
        <v>77</v>
      </c>
      <c r="U13" s="41">
        <f>((S13/T13)-1)*100</f>
        <v>9.0909090909090828</v>
      </c>
      <c r="V13" s="44">
        <v>84</v>
      </c>
      <c r="W13" s="45">
        <v>84</v>
      </c>
      <c r="Y13" s="46">
        <f t="shared" si="5"/>
        <v>0</v>
      </c>
      <c r="Z13" s="43">
        <v>77</v>
      </c>
      <c r="AA13" s="47">
        <f t="shared" ref="AA13:AA54" si="6">Z13*1.087</f>
        <v>83.698999999999998</v>
      </c>
    </row>
    <row r="14" spans="1:27" ht="18.75" x14ac:dyDescent="0.2">
      <c r="A14" s="34">
        <v>3</v>
      </c>
      <c r="B14" s="34">
        <v>27</v>
      </c>
      <c r="C14" s="35" t="s">
        <v>36</v>
      </c>
      <c r="D14" s="36">
        <v>30</v>
      </c>
      <c r="E14" s="36">
        <v>20</v>
      </c>
      <c r="F14" s="36">
        <v>45</v>
      </c>
      <c r="G14" s="36">
        <v>35</v>
      </c>
      <c r="H14" s="36"/>
      <c r="I14" s="37">
        <v>5</v>
      </c>
      <c r="J14" s="39">
        <f t="shared" si="0"/>
        <v>84</v>
      </c>
      <c r="K14" s="39">
        <f t="shared" si="1"/>
        <v>420</v>
      </c>
      <c r="L14" s="39">
        <f t="shared" si="2"/>
        <v>34.4</v>
      </c>
      <c r="M14" s="39">
        <f>CEILING(V14*1.111,0.1)</f>
        <v>93.4</v>
      </c>
      <c r="N14" s="39">
        <f t="shared" si="3"/>
        <v>467</v>
      </c>
      <c r="O14" s="39">
        <f t="shared" si="4"/>
        <v>38.299999999999997</v>
      </c>
      <c r="P14" s="40"/>
      <c r="Q14" s="41" t="e">
        <f>((#REF!/'[1]15сен2021Копия'!U14)-1)*100</f>
        <v>#REF!</v>
      </c>
      <c r="R14" s="42"/>
      <c r="S14" s="43">
        <v>84</v>
      </c>
      <c r="T14" s="43">
        <v>77</v>
      </c>
      <c r="U14" s="41">
        <f>((S14/T14)-1)*100</f>
        <v>9.0909090909090828</v>
      </c>
      <c r="V14" s="44">
        <v>84</v>
      </c>
      <c r="W14" s="45">
        <v>84</v>
      </c>
      <c r="Y14" s="46">
        <f t="shared" si="5"/>
        <v>0</v>
      </c>
      <c r="Z14" s="43">
        <v>77</v>
      </c>
      <c r="AA14" s="47">
        <f t="shared" si="6"/>
        <v>83.698999999999998</v>
      </c>
    </row>
    <row r="15" spans="1:27" ht="18.75" x14ac:dyDescent="0.2">
      <c r="A15" s="34">
        <v>4</v>
      </c>
      <c r="B15" s="34">
        <v>38</v>
      </c>
      <c r="C15" s="35" t="s">
        <v>37</v>
      </c>
      <c r="D15" s="36">
        <v>20</v>
      </c>
      <c r="E15" s="36">
        <v>20</v>
      </c>
      <c r="F15" s="36">
        <v>45</v>
      </c>
      <c r="G15" s="36">
        <v>35</v>
      </c>
      <c r="H15" s="36"/>
      <c r="I15" s="37">
        <v>6</v>
      </c>
      <c r="J15" s="39">
        <f t="shared" si="0"/>
        <v>124.7</v>
      </c>
      <c r="K15" s="39">
        <f t="shared" si="1"/>
        <v>748.2</v>
      </c>
      <c r="L15" s="39">
        <f t="shared" si="2"/>
        <v>51.1</v>
      </c>
      <c r="M15" s="39">
        <f>CEILING(V15*1.111,0.1)</f>
        <v>138.6</v>
      </c>
      <c r="N15" s="39">
        <f t="shared" si="3"/>
        <v>831.59999999999991</v>
      </c>
      <c r="O15" s="39">
        <f t="shared" si="4"/>
        <v>56.8</v>
      </c>
      <c r="P15" s="40"/>
      <c r="Q15" s="41" t="e">
        <f>((#REF!/'[1]15сен2021Копия'!U15)-1)*100</f>
        <v>#REF!</v>
      </c>
      <c r="R15" s="42"/>
      <c r="S15" s="43">
        <v>124.7</v>
      </c>
      <c r="T15" s="43">
        <v>115.3</v>
      </c>
      <c r="U15" s="41">
        <f>((S15/T15)-1)*100</f>
        <v>8.152645273200342</v>
      </c>
      <c r="V15" s="44">
        <f t="shared" ref="V15:V19" si="7">CEILING(W15*1.08,0.1)</f>
        <v>124.7</v>
      </c>
      <c r="W15" s="45">
        <v>115.4</v>
      </c>
      <c r="Y15" s="46">
        <f>V15-S15</f>
        <v>0</v>
      </c>
      <c r="Z15" s="43">
        <v>106.1</v>
      </c>
      <c r="AA15" s="47">
        <f t="shared" si="6"/>
        <v>115.33069999999999</v>
      </c>
    </row>
    <row r="16" spans="1:27" ht="18.75" x14ac:dyDescent="0.2">
      <c r="A16" s="34">
        <v>5</v>
      </c>
      <c r="B16" s="34">
        <v>64</v>
      </c>
      <c r="C16" s="35" t="s">
        <v>38</v>
      </c>
      <c r="D16" s="36">
        <v>20</v>
      </c>
      <c r="E16" s="36">
        <v>20</v>
      </c>
      <c r="F16" s="36">
        <v>45</v>
      </c>
      <c r="G16" s="36">
        <v>35</v>
      </c>
      <c r="H16" s="36"/>
      <c r="I16" s="37">
        <v>5</v>
      </c>
      <c r="J16" s="39">
        <f t="shared" si="0"/>
        <v>133</v>
      </c>
      <c r="K16" s="39">
        <f t="shared" si="1"/>
        <v>665</v>
      </c>
      <c r="L16" s="39">
        <f t="shared" si="2"/>
        <v>54.5</v>
      </c>
      <c r="M16" s="39">
        <f t="shared" ref="M16:M33" si="8">CEILING(V16*1.111,0.1)</f>
        <v>147.80000000000001</v>
      </c>
      <c r="N16" s="39">
        <f t="shared" si="3"/>
        <v>739</v>
      </c>
      <c r="O16" s="39">
        <f t="shared" si="4"/>
        <v>60.6</v>
      </c>
      <c r="P16" s="40"/>
      <c r="Q16" s="41" t="e">
        <f>((#REF!/'[1]15сен2021Копия'!U16)-1)*100</f>
        <v>#REF!</v>
      </c>
      <c r="R16" s="42"/>
      <c r="S16" s="43">
        <v>133</v>
      </c>
      <c r="T16" s="43">
        <v>123</v>
      </c>
      <c r="U16" s="41">
        <f t="shared" ref="U16:U51" si="9">((S16/T16)-1)*100</f>
        <v>8.1300813008130071</v>
      </c>
      <c r="V16" s="44">
        <f t="shared" si="7"/>
        <v>133</v>
      </c>
      <c r="W16" s="45">
        <v>123.1</v>
      </c>
      <c r="Y16" s="46">
        <f t="shared" si="5"/>
        <v>0</v>
      </c>
      <c r="Z16" s="43">
        <v>113.2</v>
      </c>
      <c r="AA16" s="47">
        <f t="shared" si="6"/>
        <v>123.0484</v>
      </c>
    </row>
    <row r="17" spans="1:27" ht="18.75" x14ac:dyDescent="0.2">
      <c r="A17" s="34">
        <v>6</v>
      </c>
      <c r="B17" s="34">
        <v>30</v>
      </c>
      <c r="C17" s="35" t="s">
        <v>39</v>
      </c>
      <c r="D17" s="36">
        <v>30</v>
      </c>
      <c r="E17" s="36">
        <v>20</v>
      </c>
      <c r="F17" s="36">
        <v>45</v>
      </c>
      <c r="G17" s="36">
        <v>35</v>
      </c>
      <c r="H17" s="36"/>
      <c r="I17" s="37">
        <v>6</v>
      </c>
      <c r="J17" s="39">
        <f t="shared" si="0"/>
        <v>133</v>
      </c>
      <c r="K17" s="39">
        <f t="shared" si="1"/>
        <v>798</v>
      </c>
      <c r="L17" s="39">
        <f t="shared" si="2"/>
        <v>54.5</v>
      </c>
      <c r="M17" s="39">
        <f t="shared" si="8"/>
        <v>147.80000000000001</v>
      </c>
      <c r="N17" s="39">
        <f t="shared" si="3"/>
        <v>886.80000000000007</v>
      </c>
      <c r="O17" s="39">
        <f t="shared" si="4"/>
        <v>60.6</v>
      </c>
      <c r="P17" s="40"/>
      <c r="Q17" s="41" t="e">
        <f>((#REF!/'[1]15сен2021Копия'!U17)-1)*100</f>
        <v>#REF!</v>
      </c>
      <c r="R17" s="42"/>
      <c r="S17" s="43">
        <v>133</v>
      </c>
      <c r="T17" s="43">
        <v>123</v>
      </c>
      <c r="U17" s="41">
        <f t="shared" si="9"/>
        <v>8.1300813008130071</v>
      </c>
      <c r="V17" s="44">
        <f t="shared" si="7"/>
        <v>133</v>
      </c>
      <c r="W17" s="45">
        <v>123.1</v>
      </c>
      <c r="Y17" s="46">
        <f t="shared" si="5"/>
        <v>0</v>
      </c>
      <c r="Z17" s="43">
        <v>113.2</v>
      </c>
      <c r="AA17" s="47">
        <f t="shared" si="6"/>
        <v>123.0484</v>
      </c>
    </row>
    <row r="18" spans="1:27" ht="18.75" x14ac:dyDescent="0.2">
      <c r="A18" s="34">
        <v>7</v>
      </c>
      <c r="B18" s="34">
        <v>7</v>
      </c>
      <c r="C18" s="48" t="s">
        <v>40</v>
      </c>
      <c r="D18" s="36">
        <v>30</v>
      </c>
      <c r="E18" s="36">
        <v>20</v>
      </c>
      <c r="F18" s="36">
        <v>45</v>
      </c>
      <c r="G18" s="36">
        <v>35</v>
      </c>
      <c r="H18" s="36"/>
      <c r="I18" s="37">
        <v>6</v>
      </c>
      <c r="J18" s="39">
        <f t="shared" si="0"/>
        <v>134.6</v>
      </c>
      <c r="K18" s="39">
        <f t="shared" si="1"/>
        <v>807.59999999999991</v>
      </c>
      <c r="L18" s="39">
        <f t="shared" si="2"/>
        <v>55.2</v>
      </c>
      <c r="M18" s="39">
        <f t="shared" si="8"/>
        <v>149.6</v>
      </c>
      <c r="N18" s="39">
        <f t="shared" si="3"/>
        <v>897.59999999999991</v>
      </c>
      <c r="O18" s="39">
        <f t="shared" si="4"/>
        <v>61.3</v>
      </c>
      <c r="P18" s="40"/>
      <c r="Q18" s="41" t="e">
        <f>((#REF!/'[1]15сен2021Копия'!U18)-1)*100</f>
        <v>#REF!</v>
      </c>
      <c r="R18" s="42"/>
      <c r="S18" s="43">
        <v>134.6</v>
      </c>
      <c r="T18" s="43">
        <v>124.5</v>
      </c>
      <c r="U18" s="41">
        <f t="shared" si="9"/>
        <v>8.112449799196785</v>
      </c>
      <c r="V18" s="44">
        <f t="shared" si="7"/>
        <v>134.6</v>
      </c>
      <c r="W18" s="45">
        <v>124.6</v>
      </c>
      <c r="Y18" s="46">
        <f t="shared" si="5"/>
        <v>0</v>
      </c>
      <c r="Z18" s="43">
        <v>114.6</v>
      </c>
      <c r="AA18" s="47">
        <f t="shared" si="6"/>
        <v>124.57019999999999</v>
      </c>
    </row>
    <row r="19" spans="1:27" ht="18.75" x14ac:dyDescent="0.2">
      <c r="A19" s="34">
        <v>8</v>
      </c>
      <c r="B19" s="34">
        <v>5</v>
      </c>
      <c r="C19" s="35" t="s">
        <v>41</v>
      </c>
      <c r="D19" s="36">
        <v>30</v>
      </c>
      <c r="E19" s="36">
        <v>20</v>
      </c>
      <c r="F19" s="36">
        <v>45</v>
      </c>
      <c r="G19" s="36">
        <v>35</v>
      </c>
      <c r="H19" s="36"/>
      <c r="I19" s="37">
        <v>6</v>
      </c>
      <c r="J19" s="39">
        <f t="shared" si="0"/>
        <v>134.6</v>
      </c>
      <c r="K19" s="39">
        <f t="shared" si="1"/>
        <v>807.59999999999991</v>
      </c>
      <c r="L19" s="39">
        <f>CEILING(J19*1.17*3.5,1)/10</f>
        <v>55.2</v>
      </c>
      <c r="M19" s="39">
        <f t="shared" si="8"/>
        <v>149.6</v>
      </c>
      <c r="N19" s="39">
        <f t="shared" si="3"/>
        <v>897.59999999999991</v>
      </c>
      <c r="O19" s="39">
        <f>CEILING(M19*1.17*3.5,1)/10</f>
        <v>61.3</v>
      </c>
      <c r="P19" s="40"/>
      <c r="Q19" s="41" t="e">
        <f>((#REF!/'[1]15сен2021Копия'!U19)-1)*100</f>
        <v>#REF!</v>
      </c>
      <c r="R19" s="42"/>
      <c r="S19" s="43">
        <v>134.6</v>
      </c>
      <c r="T19" s="43">
        <v>124.5</v>
      </c>
      <c r="U19" s="41">
        <f t="shared" si="9"/>
        <v>8.112449799196785</v>
      </c>
      <c r="V19" s="44">
        <f t="shared" si="7"/>
        <v>134.6</v>
      </c>
      <c r="W19" s="45">
        <v>124.6</v>
      </c>
      <c r="Y19" s="46">
        <f t="shared" si="5"/>
        <v>0</v>
      </c>
      <c r="Z19" s="43">
        <v>114.6</v>
      </c>
      <c r="AA19" s="47">
        <f t="shared" si="6"/>
        <v>124.57019999999999</v>
      </c>
    </row>
    <row r="20" spans="1:27" ht="18.75" x14ac:dyDescent="0.2">
      <c r="A20" s="34">
        <v>9</v>
      </c>
      <c r="B20" s="49">
        <v>47</v>
      </c>
      <c r="C20" s="50" t="s">
        <v>42</v>
      </c>
      <c r="D20" s="36">
        <v>30</v>
      </c>
      <c r="E20" s="36">
        <v>20</v>
      </c>
      <c r="F20" s="36">
        <v>45</v>
      </c>
      <c r="G20" s="36">
        <v>35</v>
      </c>
      <c r="H20" s="36"/>
      <c r="I20" s="51">
        <v>6</v>
      </c>
      <c r="J20" s="39">
        <f>S20</f>
        <v>136</v>
      </c>
      <c r="K20" s="39">
        <f>J20*$I20</f>
        <v>816</v>
      </c>
      <c r="L20" s="39">
        <f>CEILING(J20*1.17*3.5,1)/10</f>
        <v>55.7</v>
      </c>
      <c r="M20" s="39">
        <f t="shared" si="8"/>
        <v>151.1</v>
      </c>
      <c r="N20" s="39">
        <f>M20*$I20</f>
        <v>906.59999999999991</v>
      </c>
      <c r="O20" s="39">
        <f>CEILING(M20*1.17*3.5,1)/10</f>
        <v>61.9</v>
      </c>
      <c r="P20" s="40"/>
      <c r="Q20" s="41" t="e">
        <f>((#REF!/'[1]15сен2021Копия'!U20)-1)*100</f>
        <v>#REF!</v>
      </c>
      <c r="R20" s="42"/>
      <c r="S20" s="43">
        <v>136</v>
      </c>
      <c r="T20" s="43">
        <v>125.8</v>
      </c>
      <c r="U20" s="41">
        <f t="shared" si="9"/>
        <v>8.1081081081081141</v>
      </c>
      <c r="V20" s="44">
        <f>CEILING(W20*1.08,0.1)</f>
        <v>136</v>
      </c>
      <c r="W20" s="45">
        <v>125.9</v>
      </c>
      <c r="Y20" s="46">
        <f t="shared" si="5"/>
        <v>0</v>
      </c>
      <c r="Z20" s="43">
        <v>115.8</v>
      </c>
      <c r="AA20" s="47">
        <f t="shared" si="6"/>
        <v>125.87459999999999</v>
      </c>
    </row>
    <row r="21" spans="1:27" ht="18.75" x14ac:dyDescent="0.2">
      <c r="A21" s="34">
        <v>10</v>
      </c>
      <c r="B21" s="34">
        <v>54</v>
      </c>
      <c r="C21" s="48" t="s">
        <v>43</v>
      </c>
      <c r="D21" s="36">
        <v>30</v>
      </c>
      <c r="E21" s="36">
        <v>20</v>
      </c>
      <c r="F21" s="36">
        <v>45</v>
      </c>
      <c r="G21" s="36">
        <v>35</v>
      </c>
      <c r="H21" s="36"/>
      <c r="I21" s="37">
        <v>6</v>
      </c>
      <c r="J21" s="39">
        <f t="shared" ref="J21:J25" si="10">S21</f>
        <v>139.30000000000001</v>
      </c>
      <c r="K21" s="39">
        <f t="shared" ref="K21:K51" si="11">J21*$I21</f>
        <v>835.80000000000007</v>
      </c>
      <c r="L21" s="39">
        <f t="shared" ref="L21:L31" si="12">CEILING(J21*1.17*3.5,1)/10</f>
        <v>57.1</v>
      </c>
      <c r="M21" s="39">
        <f t="shared" si="8"/>
        <v>154.80000000000001</v>
      </c>
      <c r="N21" s="39">
        <f t="shared" ref="N21" si="13">M21*$I21</f>
        <v>928.80000000000007</v>
      </c>
      <c r="O21" s="39">
        <f t="shared" ref="O21:O31" si="14">CEILING(M21*1.17*3.5,1)/10</f>
        <v>63.4</v>
      </c>
      <c r="P21" s="40"/>
      <c r="Q21" s="41" t="e">
        <f>((#REF!/'[1]15сен2021Копия'!U21)-1)*100</f>
        <v>#REF!</v>
      </c>
      <c r="R21" s="42"/>
      <c r="S21" s="43">
        <v>139.30000000000001</v>
      </c>
      <c r="T21" s="43">
        <v>128.80000000000001</v>
      </c>
      <c r="U21" s="41">
        <f t="shared" si="9"/>
        <v>8.1521739130434803</v>
      </c>
      <c r="V21" s="44">
        <f t="shared" ref="V21:V25" si="15">CEILING(W21*1.08,0.1)</f>
        <v>139.30000000000001</v>
      </c>
      <c r="W21" s="45">
        <v>128.9</v>
      </c>
      <c r="Y21" s="46">
        <f t="shared" si="5"/>
        <v>0</v>
      </c>
      <c r="Z21" s="43">
        <v>118.5</v>
      </c>
      <c r="AA21" s="47">
        <f t="shared" si="6"/>
        <v>128.80949999999999</v>
      </c>
    </row>
    <row r="22" spans="1:27" ht="18.75" x14ac:dyDescent="0.2">
      <c r="A22" s="34">
        <v>11</v>
      </c>
      <c r="B22" s="34">
        <v>11</v>
      </c>
      <c r="C22" s="48" t="s">
        <v>44</v>
      </c>
      <c r="D22" s="36">
        <v>30</v>
      </c>
      <c r="E22" s="36">
        <v>20</v>
      </c>
      <c r="F22" s="36">
        <v>45</v>
      </c>
      <c r="G22" s="36">
        <v>35</v>
      </c>
      <c r="H22" s="36"/>
      <c r="I22" s="37">
        <v>6</v>
      </c>
      <c r="J22" s="39">
        <f>S22</f>
        <v>141</v>
      </c>
      <c r="K22" s="39">
        <f>J22*$I22</f>
        <v>846</v>
      </c>
      <c r="L22" s="39">
        <f>CEILING(J22*1.17*3.5,1)/10</f>
        <v>57.8</v>
      </c>
      <c r="M22" s="39">
        <f t="shared" si="8"/>
        <v>156.70000000000002</v>
      </c>
      <c r="N22" s="39">
        <f>M22*$I22</f>
        <v>940.2</v>
      </c>
      <c r="O22" s="39">
        <f>CEILING(M22*1.17*3.5,1)/10</f>
        <v>64.2</v>
      </c>
      <c r="P22" s="40"/>
      <c r="Q22" s="41" t="e">
        <f>((#REF!/'[1]15сен2021Копия'!U22)-1)*100</f>
        <v>#REF!</v>
      </c>
      <c r="R22" s="42"/>
      <c r="S22" s="52">
        <v>141</v>
      </c>
      <c r="T22" s="52">
        <v>130.4</v>
      </c>
      <c r="U22" s="41">
        <f t="shared" si="9"/>
        <v>8.1288343558282072</v>
      </c>
      <c r="V22" s="44">
        <f>CEILING(W22*1.08,0.1)</f>
        <v>141</v>
      </c>
      <c r="W22" s="45">
        <v>130.5</v>
      </c>
      <c r="Y22" s="46">
        <f t="shared" si="5"/>
        <v>0</v>
      </c>
      <c r="Z22" s="52">
        <v>120</v>
      </c>
      <c r="AA22" s="47">
        <f t="shared" si="6"/>
        <v>130.44</v>
      </c>
    </row>
    <row r="23" spans="1:27" ht="18.75" x14ac:dyDescent="0.2">
      <c r="A23" s="34">
        <v>12</v>
      </c>
      <c r="B23" s="34">
        <v>28</v>
      </c>
      <c r="C23" s="35" t="s">
        <v>45</v>
      </c>
      <c r="D23" s="36">
        <v>30</v>
      </c>
      <c r="E23" s="36">
        <v>20</v>
      </c>
      <c r="F23" s="36">
        <v>45</v>
      </c>
      <c r="G23" s="36">
        <v>35</v>
      </c>
      <c r="H23" s="36"/>
      <c r="I23" s="37">
        <v>6</v>
      </c>
      <c r="J23" s="39">
        <f>S23</f>
        <v>141</v>
      </c>
      <c r="K23" s="39">
        <f>J23*$I23</f>
        <v>846</v>
      </c>
      <c r="L23" s="39">
        <f>CEILING(J23*1.17*3.5,1)/10</f>
        <v>57.8</v>
      </c>
      <c r="M23" s="39">
        <f t="shared" si="8"/>
        <v>156.70000000000002</v>
      </c>
      <c r="N23" s="39">
        <f>M23*$I23</f>
        <v>940.2</v>
      </c>
      <c r="O23" s="39">
        <f>CEILING(M23*1.17*3.5,1)/10</f>
        <v>64.2</v>
      </c>
      <c r="P23" s="40"/>
      <c r="Q23" s="41" t="e">
        <f>((#REF!/'[1]15сен2021Копия'!U23)-1)*100</f>
        <v>#REF!</v>
      </c>
      <c r="R23" s="42"/>
      <c r="S23" s="52">
        <v>141</v>
      </c>
      <c r="T23" s="52">
        <v>130.4</v>
      </c>
      <c r="U23" s="41">
        <f t="shared" si="9"/>
        <v>8.1288343558282072</v>
      </c>
      <c r="V23" s="44">
        <f>CEILING(W23*1.08,0.1)</f>
        <v>141</v>
      </c>
      <c r="W23" s="45">
        <v>130.5</v>
      </c>
      <c r="Y23" s="46">
        <f t="shared" si="5"/>
        <v>0</v>
      </c>
      <c r="Z23" s="52">
        <v>120</v>
      </c>
      <c r="AA23" s="47">
        <f t="shared" si="6"/>
        <v>130.44</v>
      </c>
    </row>
    <row r="24" spans="1:27" ht="18.75" x14ac:dyDescent="0.2">
      <c r="A24" s="34">
        <v>13</v>
      </c>
      <c r="B24" s="53">
        <v>77</v>
      </c>
      <c r="C24" s="54" t="s">
        <v>46</v>
      </c>
      <c r="D24" s="36">
        <v>30</v>
      </c>
      <c r="E24" s="36">
        <v>20</v>
      </c>
      <c r="F24" s="36">
        <v>45</v>
      </c>
      <c r="G24" s="36">
        <v>35</v>
      </c>
      <c r="H24" s="36"/>
      <c r="I24" s="51">
        <v>3</v>
      </c>
      <c r="J24" s="39">
        <f>S24</f>
        <v>142.69999999999999</v>
      </c>
      <c r="K24" s="39">
        <f>J24*$I24</f>
        <v>428.09999999999997</v>
      </c>
      <c r="L24" s="39">
        <f>CEILING(J24*1.17*3.5,1)/10</f>
        <v>58.5</v>
      </c>
      <c r="M24" s="39">
        <f t="shared" si="8"/>
        <v>158.60000000000002</v>
      </c>
      <c r="N24" s="39">
        <f>M24*$I24</f>
        <v>475.80000000000007</v>
      </c>
      <c r="O24" s="39">
        <f>CEILING(M24*1.17*3.5,1)/10</f>
        <v>65</v>
      </c>
      <c r="P24" s="40"/>
      <c r="Q24" s="41" t="e">
        <f>((#REF!/'[1]15сен2021Копия'!U24)-1)*100</f>
        <v>#REF!</v>
      </c>
      <c r="R24" s="42"/>
      <c r="S24" s="52">
        <v>142.69999999999999</v>
      </c>
      <c r="T24" s="52">
        <v>131.9</v>
      </c>
      <c r="U24" s="41">
        <f t="shared" si="9"/>
        <v>8.1880212282031692</v>
      </c>
      <c r="V24" s="44">
        <f>CEILING(W24*1.08,0.1)</f>
        <v>142.70000000000002</v>
      </c>
      <c r="W24" s="45">
        <v>132.1</v>
      </c>
      <c r="Y24" s="46">
        <f t="shared" si="5"/>
        <v>0</v>
      </c>
      <c r="Z24" s="52">
        <v>121.4</v>
      </c>
      <c r="AA24" s="47">
        <f t="shared" si="6"/>
        <v>131.96180000000001</v>
      </c>
    </row>
    <row r="25" spans="1:27" s="7" customFormat="1" ht="18.75" x14ac:dyDescent="0.2">
      <c r="A25" s="34">
        <v>14</v>
      </c>
      <c r="B25" s="55">
        <v>90</v>
      </c>
      <c r="C25" s="56" t="s">
        <v>47</v>
      </c>
      <c r="D25" s="57">
        <v>30</v>
      </c>
      <c r="E25" s="57">
        <v>20</v>
      </c>
      <c r="F25" s="57">
        <v>45</v>
      </c>
      <c r="G25" s="57">
        <v>35</v>
      </c>
      <c r="H25" s="57"/>
      <c r="I25" s="58">
        <v>5</v>
      </c>
      <c r="J25" s="38">
        <f t="shared" si="10"/>
        <v>142.69999999999999</v>
      </c>
      <c r="K25" s="38">
        <f t="shared" ref="K25:K30" si="16">J25*$I25</f>
        <v>713.5</v>
      </c>
      <c r="L25" s="38">
        <f t="shared" si="12"/>
        <v>58.5</v>
      </c>
      <c r="M25" s="39">
        <f t="shared" si="8"/>
        <v>158.60000000000002</v>
      </c>
      <c r="N25" s="38">
        <f t="shared" ref="N25:N33" si="17">M25*$I25</f>
        <v>793.00000000000011</v>
      </c>
      <c r="O25" s="38">
        <f t="shared" si="14"/>
        <v>65</v>
      </c>
      <c r="P25" s="59"/>
      <c r="Q25" s="41" t="e">
        <f>((#REF!/'[1]15сен2021Копия'!U25)-1)*100</f>
        <v>#REF!</v>
      </c>
      <c r="R25" s="60"/>
      <c r="S25" s="52">
        <v>142.69999999999999</v>
      </c>
      <c r="T25" s="52">
        <v>131.9</v>
      </c>
      <c r="U25" s="41">
        <f t="shared" si="9"/>
        <v>8.1880212282031692</v>
      </c>
      <c r="V25" s="61">
        <f t="shared" si="15"/>
        <v>142.70000000000002</v>
      </c>
      <c r="W25" s="45">
        <v>132.1</v>
      </c>
      <c r="Y25" s="62">
        <f t="shared" si="5"/>
        <v>0</v>
      </c>
      <c r="Z25" s="52">
        <v>121.4</v>
      </c>
      <c r="AA25" s="47">
        <f t="shared" si="6"/>
        <v>131.96180000000001</v>
      </c>
    </row>
    <row r="26" spans="1:27" ht="18.75" x14ac:dyDescent="0.2">
      <c r="A26" s="34">
        <v>15</v>
      </c>
      <c r="B26" s="34">
        <v>10</v>
      </c>
      <c r="C26" s="48" t="s">
        <v>48</v>
      </c>
      <c r="D26" s="36">
        <v>30</v>
      </c>
      <c r="E26" s="36">
        <v>20</v>
      </c>
      <c r="F26" s="36">
        <v>45</v>
      </c>
      <c r="G26" s="36">
        <v>35</v>
      </c>
      <c r="H26" s="36"/>
      <c r="I26" s="37">
        <v>6</v>
      </c>
      <c r="J26" s="39">
        <f>S26</f>
        <v>144.19999999999999</v>
      </c>
      <c r="K26" s="39">
        <f t="shared" si="16"/>
        <v>865.19999999999993</v>
      </c>
      <c r="L26" s="39">
        <f>CEILING(J26*1.17*3.5,1)/10</f>
        <v>59.1</v>
      </c>
      <c r="M26" s="39">
        <f t="shared" si="8"/>
        <v>160.30000000000001</v>
      </c>
      <c r="N26" s="39">
        <f t="shared" si="17"/>
        <v>961.80000000000007</v>
      </c>
      <c r="O26" s="39">
        <f>CEILING(M26*1.17*3.5,1)/10</f>
        <v>65.7</v>
      </c>
      <c r="P26" s="40"/>
      <c r="Q26" s="41" t="e">
        <f>((#REF!/'[1]15сен2021Копия'!U26)-1)*100</f>
        <v>#REF!</v>
      </c>
      <c r="R26" s="42"/>
      <c r="S26" s="52">
        <v>144.19999999999999</v>
      </c>
      <c r="T26" s="52">
        <v>133.30000000000001</v>
      </c>
      <c r="U26" s="41">
        <f t="shared" si="9"/>
        <v>8.1770442610652481</v>
      </c>
      <c r="V26" s="44">
        <f>CEILING(W26*1.08,0.1)</f>
        <v>144.20000000000002</v>
      </c>
      <c r="W26" s="45">
        <v>133.5</v>
      </c>
      <c r="Y26" s="46">
        <f t="shared" si="5"/>
        <v>0</v>
      </c>
      <c r="Z26" s="52">
        <v>122.7</v>
      </c>
      <c r="AA26" s="47">
        <f t="shared" si="6"/>
        <v>133.3749</v>
      </c>
    </row>
    <row r="27" spans="1:27" ht="18.75" x14ac:dyDescent="0.2">
      <c r="A27" s="34">
        <v>16</v>
      </c>
      <c r="B27" s="49">
        <v>80</v>
      </c>
      <c r="C27" s="54" t="s">
        <v>49</v>
      </c>
      <c r="D27" s="36">
        <v>30</v>
      </c>
      <c r="E27" s="36">
        <v>20</v>
      </c>
      <c r="F27" s="36">
        <v>45</v>
      </c>
      <c r="G27" s="36">
        <v>35</v>
      </c>
      <c r="H27" s="36"/>
      <c r="I27" s="51">
        <v>5</v>
      </c>
      <c r="J27" s="39">
        <f>S27</f>
        <v>149.1</v>
      </c>
      <c r="K27" s="39">
        <f>J27*$I27</f>
        <v>745.5</v>
      </c>
      <c r="L27" s="39">
        <f>CEILING(J27*1.17*3.5,1)/10</f>
        <v>61.1</v>
      </c>
      <c r="M27" s="39">
        <f t="shared" si="8"/>
        <v>165.70000000000002</v>
      </c>
      <c r="N27" s="39">
        <f>M27*$I27</f>
        <v>828.50000000000011</v>
      </c>
      <c r="O27" s="39">
        <f>CEILING(M27*1.17*3.5,1)/10</f>
        <v>67.900000000000006</v>
      </c>
      <c r="P27" s="40"/>
      <c r="Q27" s="41" t="e">
        <f>((#REF!/'[1]15сен2021Копия'!U27)-1)*100</f>
        <v>#REF!</v>
      </c>
      <c r="R27" s="42"/>
      <c r="S27" s="43">
        <v>149.1</v>
      </c>
      <c r="T27" s="43">
        <v>137.9</v>
      </c>
      <c r="U27" s="41">
        <f t="shared" si="9"/>
        <v>8.1218274111675157</v>
      </c>
      <c r="V27" s="44">
        <f>CEILING(W27*1.08,0.1)</f>
        <v>149.1</v>
      </c>
      <c r="W27" s="45">
        <v>138</v>
      </c>
      <c r="Y27" s="46">
        <f t="shared" si="5"/>
        <v>0</v>
      </c>
      <c r="Z27" s="43">
        <v>126.9</v>
      </c>
      <c r="AA27" s="47">
        <f t="shared" si="6"/>
        <v>137.94030000000001</v>
      </c>
    </row>
    <row r="28" spans="1:27" ht="18.75" x14ac:dyDescent="0.2">
      <c r="A28" s="34">
        <v>17</v>
      </c>
      <c r="B28" s="34">
        <v>12</v>
      </c>
      <c r="C28" s="63" t="s">
        <v>50</v>
      </c>
      <c r="D28" s="36">
        <v>30</v>
      </c>
      <c r="E28" s="36">
        <v>20</v>
      </c>
      <c r="F28" s="36">
        <v>45</v>
      </c>
      <c r="G28" s="36">
        <v>35</v>
      </c>
      <c r="H28" s="36"/>
      <c r="I28" s="37">
        <v>6</v>
      </c>
      <c r="J28" s="39">
        <f t="shared" ref="J28" si="18">S28</f>
        <v>149.1</v>
      </c>
      <c r="K28" s="39">
        <f t="shared" si="16"/>
        <v>894.59999999999991</v>
      </c>
      <c r="L28" s="39">
        <f t="shared" si="12"/>
        <v>61.1</v>
      </c>
      <c r="M28" s="39">
        <f t="shared" si="8"/>
        <v>165.70000000000002</v>
      </c>
      <c r="N28" s="39">
        <f t="shared" si="17"/>
        <v>994.2</v>
      </c>
      <c r="O28" s="39">
        <f t="shared" si="14"/>
        <v>67.900000000000006</v>
      </c>
      <c r="P28" s="40"/>
      <c r="Q28" s="41" t="e">
        <f>((#REF!/'[1]15сен2021Копия'!U28)-1)*100</f>
        <v>#REF!</v>
      </c>
      <c r="R28" s="42"/>
      <c r="S28" s="43">
        <v>149.1</v>
      </c>
      <c r="T28" s="43">
        <v>137.9</v>
      </c>
      <c r="U28" s="41">
        <f t="shared" si="9"/>
        <v>8.1218274111675157</v>
      </c>
      <c r="V28" s="44">
        <f t="shared" ref="V28" si="19">CEILING(W28*1.08,0.1)</f>
        <v>149.1</v>
      </c>
      <c r="W28" s="45">
        <v>138</v>
      </c>
      <c r="Y28" s="46">
        <f t="shared" si="5"/>
        <v>0</v>
      </c>
      <c r="Z28" s="43">
        <v>126.9</v>
      </c>
      <c r="AA28" s="47">
        <f t="shared" si="6"/>
        <v>137.94030000000001</v>
      </c>
    </row>
    <row r="29" spans="1:27" ht="18.75" x14ac:dyDescent="0.3">
      <c r="A29" s="34">
        <v>18</v>
      </c>
      <c r="B29" s="34"/>
      <c r="C29" s="64" t="s">
        <v>51</v>
      </c>
      <c r="D29" s="36">
        <v>20</v>
      </c>
      <c r="E29" s="36">
        <v>20</v>
      </c>
      <c r="F29" s="36">
        <v>45</v>
      </c>
      <c r="G29" s="36">
        <v>35</v>
      </c>
      <c r="H29" s="36"/>
      <c r="I29" s="37"/>
      <c r="J29" s="65">
        <f>S29</f>
        <v>154</v>
      </c>
      <c r="K29" s="39">
        <f>J29*$I29</f>
        <v>0</v>
      </c>
      <c r="L29" s="39">
        <f>CEILING(J29*1.17*3.5,1)/10</f>
        <v>63.1</v>
      </c>
      <c r="M29" s="39">
        <f t="shared" si="8"/>
        <v>171.3</v>
      </c>
      <c r="N29" s="39">
        <f>M29*$I29</f>
        <v>0</v>
      </c>
      <c r="O29" s="39">
        <f>CEILING(M29*1.17*3.5,1)/10</f>
        <v>70.2</v>
      </c>
      <c r="P29" s="40"/>
      <c r="Q29" s="41" t="e">
        <f>((#REF!/'[1]15сен2021Копия'!U29)-1)*100</f>
        <v>#REF!</v>
      </c>
      <c r="R29" s="42"/>
      <c r="S29" s="43">
        <v>154</v>
      </c>
      <c r="T29" s="43">
        <v>142.30000000000001</v>
      </c>
      <c r="U29" s="41">
        <f t="shared" si="9"/>
        <v>8.2220660576247226</v>
      </c>
      <c r="V29" s="44">
        <f>CEILING(W29*1.08,0.1)</f>
        <v>154.10000000000002</v>
      </c>
      <c r="W29" s="45">
        <v>142.6</v>
      </c>
      <c r="Y29" s="46">
        <f t="shared" si="5"/>
        <v>0.10000000000002274</v>
      </c>
      <c r="Z29" s="43">
        <v>131</v>
      </c>
      <c r="AA29" s="47">
        <f t="shared" si="6"/>
        <v>142.39699999999999</v>
      </c>
    </row>
    <row r="30" spans="1:27" s="7" customFormat="1" ht="18.75" x14ac:dyDescent="0.2">
      <c r="A30" s="34">
        <v>19</v>
      </c>
      <c r="B30" s="55">
        <v>87</v>
      </c>
      <c r="C30" s="56" t="s">
        <v>52</v>
      </c>
      <c r="D30" s="57">
        <v>30</v>
      </c>
      <c r="E30" s="57">
        <v>20</v>
      </c>
      <c r="F30" s="57">
        <v>45</v>
      </c>
      <c r="G30" s="57">
        <v>35</v>
      </c>
      <c r="H30" s="57"/>
      <c r="I30" s="58">
        <v>5</v>
      </c>
      <c r="J30" s="38">
        <f>S30</f>
        <v>157.19999999999999</v>
      </c>
      <c r="K30" s="38">
        <f t="shared" si="16"/>
        <v>786</v>
      </c>
      <c r="L30" s="38">
        <f>CEILING(J30*1.17*3.5,1)/10</f>
        <v>64.400000000000006</v>
      </c>
      <c r="M30" s="39">
        <f t="shared" si="8"/>
        <v>174.70000000000002</v>
      </c>
      <c r="N30" s="38">
        <f t="shared" si="17"/>
        <v>873.50000000000011</v>
      </c>
      <c r="O30" s="38">
        <f>CEILING(M30*1.17*3.5,1)/10</f>
        <v>71.599999999999994</v>
      </c>
      <c r="P30" s="59"/>
      <c r="Q30" s="41" t="e">
        <f>((#REF!/'[1]15сен2021Копия'!U30)-1)*100</f>
        <v>#REF!</v>
      </c>
      <c r="R30" s="60"/>
      <c r="S30" s="66">
        <v>157.19999999999999</v>
      </c>
      <c r="T30" s="66">
        <v>145.4</v>
      </c>
      <c r="U30" s="41">
        <f t="shared" si="9"/>
        <v>8.1155433287482648</v>
      </c>
      <c r="V30" s="61">
        <f>CEILING(W30*1.08,0.1)</f>
        <v>157.20000000000002</v>
      </c>
      <c r="W30" s="67">
        <v>145.5</v>
      </c>
      <c r="Y30" s="62">
        <f t="shared" si="5"/>
        <v>0</v>
      </c>
      <c r="Z30" s="66">
        <v>133.80000000000001</v>
      </c>
      <c r="AA30" s="47">
        <f t="shared" si="6"/>
        <v>145.44060000000002</v>
      </c>
    </row>
    <row r="31" spans="1:27" ht="18.75" x14ac:dyDescent="0.2">
      <c r="A31" s="34">
        <v>20</v>
      </c>
      <c r="B31" s="49">
        <v>33</v>
      </c>
      <c r="C31" s="68" t="s">
        <v>53</v>
      </c>
      <c r="D31" s="36">
        <v>20</v>
      </c>
      <c r="E31" s="36">
        <v>20</v>
      </c>
      <c r="F31" s="36">
        <v>45</v>
      </c>
      <c r="G31" s="36">
        <v>35</v>
      </c>
      <c r="H31" s="36"/>
      <c r="I31" s="51">
        <v>5</v>
      </c>
      <c r="J31" s="39">
        <f t="shared" ref="J31" si="20">S31</f>
        <v>157.19999999999999</v>
      </c>
      <c r="K31" s="39">
        <f t="shared" si="11"/>
        <v>786</v>
      </c>
      <c r="L31" s="39">
        <f t="shared" si="12"/>
        <v>64.400000000000006</v>
      </c>
      <c r="M31" s="39">
        <f t="shared" si="8"/>
        <v>174.70000000000002</v>
      </c>
      <c r="N31" s="39">
        <f t="shared" si="17"/>
        <v>873.50000000000011</v>
      </c>
      <c r="O31" s="39">
        <f t="shared" si="14"/>
        <v>71.599999999999994</v>
      </c>
      <c r="P31" s="40"/>
      <c r="Q31" s="41" t="e">
        <f>((#REF!/'[1]15сен2021Копия'!U31)-1)*100</f>
        <v>#REF!</v>
      </c>
      <c r="R31" s="42"/>
      <c r="S31" s="66">
        <v>157.19999999999999</v>
      </c>
      <c r="T31" s="66">
        <v>145.4</v>
      </c>
      <c r="U31" s="41">
        <f t="shared" si="9"/>
        <v>8.1155433287482648</v>
      </c>
      <c r="V31" s="44">
        <f t="shared" ref="V31:V51" si="21">CEILING(W31*1.08,0.1)</f>
        <v>157.20000000000002</v>
      </c>
      <c r="W31" s="67">
        <v>145.5</v>
      </c>
      <c r="Y31" s="46">
        <f t="shared" si="5"/>
        <v>0</v>
      </c>
      <c r="Z31" s="66">
        <v>133.80000000000001</v>
      </c>
      <c r="AA31" s="47">
        <f t="shared" si="6"/>
        <v>145.44060000000002</v>
      </c>
    </row>
    <row r="32" spans="1:27" ht="18.75" x14ac:dyDescent="0.2">
      <c r="A32" s="34">
        <v>21</v>
      </c>
      <c r="B32" s="53">
        <v>62</v>
      </c>
      <c r="C32" s="54" t="s">
        <v>54</v>
      </c>
      <c r="D32" s="36">
        <v>30</v>
      </c>
      <c r="E32" s="36">
        <v>20</v>
      </c>
      <c r="F32" s="36">
        <v>45</v>
      </c>
      <c r="G32" s="36">
        <v>35</v>
      </c>
      <c r="H32" s="36"/>
      <c r="I32" s="51">
        <v>6</v>
      </c>
      <c r="J32" s="39">
        <f>S32</f>
        <v>163.6</v>
      </c>
      <c r="K32" s="39">
        <f t="shared" si="11"/>
        <v>981.59999999999991</v>
      </c>
      <c r="L32" s="39">
        <f>CEILING(J32*1.17*3.5,1)/10</f>
        <v>67</v>
      </c>
      <c r="M32" s="39">
        <f t="shared" si="8"/>
        <v>181.8</v>
      </c>
      <c r="N32" s="39">
        <f t="shared" si="17"/>
        <v>1090.8000000000002</v>
      </c>
      <c r="O32" s="39">
        <f>CEILING(M32*1.17*3.5,1)/10</f>
        <v>74.5</v>
      </c>
      <c r="P32" s="40"/>
      <c r="Q32" s="41" t="e">
        <f>((#REF!/'[1]15сен2021Копия'!U32)-1)*100</f>
        <v>#REF!</v>
      </c>
      <c r="R32" s="42"/>
      <c r="S32" s="43">
        <v>163.6</v>
      </c>
      <c r="T32" s="43">
        <v>151.19999999999999</v>
      </c>
      <c r="U32" s="41">
        <f t="shared" si="9"/>
        <v>8.2010582010582098</v>
      </c>
      <c r="V32" s="44">
        <f>CEILING(W32*1.08,0.1)</f>
        <v>163.60000000000002</v>
      </c>
      <c r="W32" s="45">
        <v>151.4</v>
      </c>
      <c r="Y32" s="46">
        <f t="shared" si="5"/>
        <v>0</v>
      </c>
      <c r="Z32" s="43">
        <v>139.19999999999999</v>
      </c>
      <c r="AA32" s="47">
        <f t="shared" si="6"/>
        <v>151.31039999999999</v>
      </c>
    </row>
    <row r="33" spans="1:27" ht="18.75" x14ac:dyDescent="0.2">
      <c r="A33" s="34">
        <v>22</v>
      </c>
      <c r="B33" s="53">
        <v>59</v>
      </c>
      <c r="C33" s="54" t="s">
        <v>55</v>
      </c>
      <c r="D33" s="36">
        <v>30</v>
      </c>
      <c r="E33" s="36">
        <v>20</v>
      </c>
      <c r="F33" s="36">
        <v>45</v>
      </c>
      <c r="G33" s="36">
        <v>35</v>
      </c>
      <c r="H33" s="36"/>
      <c r="I33" s="51">
        <v>6</v>
      </c>
      <c r="J33" s="39">
        <f>S33</f>
        <v>165.2</v>
      </c>
      <c r="K33" s="39">
        <f t="shared" si="11"/>
        <v>991.19999999999993</v>
      </c>
      <c r="L33" s="39">
        <f>CEILING(J33*1.17*3.5,1)/10</f>
        <v>67.7</v>
      </c>
      <c r="M33" s="39">
        <f t="shared" si="8"/>
        <v>183.60000000000002</v>
      </c>
      <c r="N33" s="39">
        <f t="shared" si="17"/>
        <v>1101.6000000000001</v>
      </c>
      <c r="O33" s="39">
        <f>CEILING(M33*1.17*3.5,1)/10</f>
        <v>75.2</v>
      </c>
      <c r="P33" s="40"/>
      <c r="Q33" s="41" t="e">
        <f>((#REF!/'[1]15сен2021Копия'!U33)-1)*100</f>
        <v>#REF!</v>
      </c>
      <c r="R33" s="42"/>
      <c r="S33" s="43">
        <v>165.2</v>
      </c>
      <c r="T33" s="43">
        <v>152.80000000000001</v>
      </c>
      <c r="U33" s="41">
        <f t="shared" si="9"/>
        <v>8.1151832460732756</v>
      </c>
      <c r="V33" s="44">
        <f>CEILING(W33*1.08,0.1)</f>
        <v>165.20000000000002</v>
      </c>
      <c r="W33" s="45">
        <v>152.9</v>
      </c>
      <c r="Y33" s="46">
        <f t="shared" si="5"/>
        <v>0</v>
      </c>
      <c r="Z33" s="43">
        <v>140.6</v>
      </c>
      <c r="AA33" s="47">
        <f t="shared" si="6"/>
        <v>152.8322</v>
      </c>
    </row>
    <row r="34" spans="1:27" ht="19.5" thickBot="1" x14ac:dyDescent="0.25">
      <c r="A34" s="34"/>
      <c r="B34" s="34"/>
      <c r="C34" s="68"/>
      <c r="D34" s="36"/>
      <c r="E34" s="36"/>
      <c r="F34" s="36"/>
      <c r="G34" s="36"/>
      <c r="H34" s="36"/>
      <c r="I34" s="37"/>
      <c r="J34" s="39"/>
      <c r="K34" s="39"/>
      <c r="L34" s="39"/>
      <c r="M34" s="39"/>
      <c r="N34" s="39"/>
      <c r="O34" s="39"/>
      <c r="P34" s="40"/>
      <c r="Q34" s="41" t="e">
        <f>((#REF!/'[1]15сен2021Копия'!U34)-1)*100</f>
        <v>#REF!</v>
      </c>
      <c r="R34" s="42"/>
      <c r="S34" s="43"/>
      <c r="T34" s="43"/>
      <c r="U34" s="41" t="e">
        <f t="shared" si="9"/>
        <v>#DIV/0!</v>
      </c>
      <c r="V34" s="44"/>
      <c r="W34" s="45"/>
      <c r="Y34" s="46"/>
      <c r="Z34" s="43"/>
      <c r="AA34" s="47">
        <f t="shared" si="6"/>
        <v>0</v>
      </c>
    </row>
    <row r="35" spans="1:27" ht="18.75" customHeight="1" thickBot="1" x14ac:dyDescent="0.25">
      <c r="A35" s="69" t="s">
        <v>56</v>
      </c>
      <c r="B35" s="70" t="s">
        <v>56</v>
      </c>
      <c r="C35" s="71" t="s">
        <v>57</v>
      </c>
      <c r="D35" s="72"/>
      <c r="E35" s="72"/>
      <c r="F35" s="72"/>
      <c r="G35" s="72"/>
      <c r="H35" s="70"/>
      <c r="I35" s="70"/>
      <c r="J35" s="73" t="s">
        <v>26</v>
      </c>
      <c r="K35" s="74"/>
      <c r="L35" s="29" t="s">
        <v>27</v>
      </c>
      <c r="M35" s="73" t="s">
        <v>26</v>
      </c>
      <c r="N35" s="74"/>
      <c r="O35" s="29" t="s">
        <v>27</v>
      </c>
      <c r="P35" s="31"/>
      <c r="Q35" s="41" t="e">
        <f>((#REF!/'[1]15сен2021Копия'!U35)-1)*100</f>
        <v>#REF!</v>
      </c>
      <c r="R35" s="31"/>
      <c r="S35" s="43"/>
      <c r="T35" s="43"/>
      <c r="U35" s="41" t="e">
        <f t="shared" si="9"/>
        <v>#DIV/0!</v>
      </c>
      <c r="V35" s="44"/>
      <c r="W35" s="75"/>
      <c r="Y35" s="46">
        <f t="shared" ref="Y35:Y39" si="22">V35-S35</f>
        <v>0</v>
      </c>
      <c r="Z35" s="43"/>
      <c r="AA35" s="47">
        <f t="shared" si="6"/>
        <v>0</v>
      </c>
    </row>
    <row r="36" spans="1:27" ht="18.75" x14ac:dyDescent="0.3">
      <c r="A36" s="34">
        <v>1</v>
      </c>
      <c r="B36" s="34">
        <v>14</v>
      </c>
      <c r="C36" s="64" t="s">
        <v>58</v>
      </c>
      <c r="D36" s="36">
        <v>20</v>
      </c>
      <c r="E36" s="36">
        <v>20</v>
      </c>
      <c r="F36" s="36">
        <v>45</v>
      </c>
      <c r="G36" s="36">
        <v>35</v>
      </c>
      <c r="H36" s="36"/>
      <c r="I36" s="37">
        <v>6</v>
      </c>
      <c r="J36" s="39">
        <f>S36</f>
        <v>154</v>
      </c>
      <c r="K36" s="39">
        <f>J36*$I36</f>
        <v>924</v>
      </c>
      <c r="L36" s="39">
        <f>CEILING(J36*1.17*3.5,1)/10</f>
        <v>63.1</v>
      </c>
      <c r="M36" s="39">
        <f t="shared" ref="M36:M39" si="23">CEILING(V36*1.111,0.1)</f>
        <v>171.3</v>
      </c>
      <c r="N36" s="39">
        <f>M36*$I36</f>
        <v>1027.8000000000002</v>
      </c>
      <c r="O36" s="39">
        <f>CEILING(M36*1.17*3.5,1)/10</f>
        <v>70.2</v>
      </c>
      <c r="P36" s="40"/>
      <c r="Q36" s="41" t="e">
        <f>((#REF!/'[1]15сен2021Копия'!U36)-1)*100</f>
        <v>#REF!</v>
      </c>
      <c r="R36" s="42"/>
      <c r="S36" s="43">
        <v>154</v>
      </c>
      <c r="T36" s="43">
        <v>142.30000000000001</v>
      </c>
      <c r="U36" s="41">
        <f t="shared" si="9"/>
        <v>8.2220660576247226</v>
      </c>
      <c r="V36" s="44">
        <f>CEILING(W36*1.08,0.1)</f>
        <v>154.10000000000002</v>
      </c>
      <c r="W36" s="45">
        <v>142.6</v>
      </c>
      <c r="Y36" s="46">
        <f t="shared" si="22"/>
        <v>0.10000000000002274</v>
      </c>
      <c r="Z36" s="43">
        <v>131</v>
      </c>
      <c r="AA36" s="47">
        <f t="shared" si="6"/>
        <v>142.39699999999999</v>
      </c>
    </row>
    <row r="37" spans="1:27" ht="18.75" x14ac:dyDescent="0.3">
      <c r="A37" s="34">
        <v>2</v>
      </c>
      <c r="B37" s="34">
        <v>14</v>
      </c>
      <c r="C37" s="64" t="s">
        <v>59</v>
      </c>
      <c r="D37" s="36">
        <v>20</v>
      </c>
      <c r="E37" s="36">
        <v>20</v>
      </c>
      <c r="F37" s="36">
        <v>45</v>
      </c>
      <c r="G37" s="36">
        <v>35</v>
      </c>
      <c r="H37" s="36"/>
      <c r="I37" s="37">
        <v>6</v>
      </c>
      <c r="J37" s="39">
        <f>S37</f>
        <v>157.19999999999999</v>
      </c>
      <c r="K37" s="39">
        <f>J37*$I37</f>
        <v>943.19999999999993</v>
      </c>
      <c r="L37" s="39">
        <f>CEILING(J37*1.17*3.5,1)/10</f>
        <v>64.400000000000006</v>
      </c>
      <c r="M37" s="39">
        <f t="shared" si="23"/>
        <v>174.70000000000002</v>
      </c>
      <c r="N37" s="39">
        <f>M37*$I37</f>
        <v>1048.2</v>
      </c>
      <c r="O37" s="39">
        <f>CEILING(M37*1.17*3.5,1)/10</f>
        <v>71.599999999999994</v>
      </c>
      <c r="P37" s="40"/>
      <c r="Q37" s="41" t="e">
        <f>((#REF!/'[1]15сен2021Копия'!U37)-1)*100</f>
        <v>#REF!</v>
      </c>
      <c r="R37" s="42"/>
      <c r="S37" s="43">
        <v>157.19999999999999</v>
      </c>
      <c r="T37" s="43">
        <v>145.4</v>
      </c>
      <c r="U37" s="41">
        <f t="shared" si="9"/>
        <v>8.1155433287482648</v>
      </c>
      <c r="V37" s="44">
        <f>CEILING(W37*1.08,0.1)</f>
        <v>157.20000000000002</v>
      </c>
      <c r="W37" s="45">
        <v>145.5</v>
      </c>
      <c r="Y37" s="46">
        <f t="shared" si="22"/>
        <v>0</v>
      </c>
      <c r="Z37" s="43">
        <v>133.80000000000001</v>
      </c>
      <c r="AA37" s="47">
        <f t="shared" si="6"/>
        <v>145.44060000000002</v>
      </c>
    </row>
    <row r="38" spans="1:27" ht="19.5" x14ac:dyDescent="0.35">
      <c r="A38" s="34">
        <v>3</v>
      </c>
      <c r="B38" s="34">
        <v>14</v>
      </c>
      <c r="C38" s="76" t="s">
        <v>60</v>
      </c>
      <c r="D38" s="36">
        <v>20</v>
      </c>
      <c r="E38" s="36">
        <v>20</v>
      </c>
      <c r="F38" s="36">
        <v>45</v>
      </c>
      <c r="G38" s="36">
        <v>35</v>
      </c>
      <c r="H38" s="36"/>
      <c r="I38" s="37">
        <v>6</v>
      </c>
      <c r="J38" s="39">
        <f>S38</f>
        <v>157.19999999999999</v>
      </c>
      <c r="K38" s="39">
        <f>J38*$I38</f>
        <v>943.19999999999993</v>
      </c>
      <c r="L38" s="39">
        <f>CEILING(J38*1.17*3.5,1)/10</f>
        <v>64.400000000000006</v>
      </c>
      <c r="M38" s="39">
        <f t="shared" si="23"/>
        <v>174.70000000000002</v>
      </c>
      <c r="N38" s="39">
        <f>M38*$I38</f>
        <v>1048.2</v>
      </c>
      <c r="O38" s="39">
        <f>CEILING(M38*1.17*3.5,1)/10</f>
        <v>71.599999999999994</v>
      </c>
      <c r="P38" s="40"/>
      <c r="Q38" s="41" t="e">
        <f>((#REF!/'[1]15сен2021Копия'!U38)-1)*100</f>
        <v>#REF!</v>
      </c>
      <c r="R38" s="42"/>
      <c r="S38" s="43">
        <v>157.19999999999999</v>
      </c>
      <c r="T38" s="43">
        <v>145.4</v>
      </c>
      <c r="U38" s="41">
        <f t="shared" si="9"/>
        <v>8.1155433287482648</v>
      </c>
      <c r="V38" s="44">
        <f>CEILING(W38*1.08,0.1)</f>
        <v>157.20000000000002</v>
      </c>
      <c r="W38" s="45">
        <v>145.5</v>
      </c>
      <c r="Y38" s="46">
        <f t="shared" si="22"/>
        <v>0</v>
      </c>
      <c r="Z38" s="43">
        <v>133.80000000000001</v>
      </c>
      <c r="AA38" s="47">
        <f t="shared" si="6"/>
        <v>145.44060000000002</v>
      </c>
    </row>
    <row r="39" spans="1:27" ht="18.75" x14ac:dyDescent="0.3">
      <c r="A39" s="34">
        <v>4</v>
      </c>
      <c r="B39" s="34">
        <v>14</v>
      </c>
      <c r="C39" s="77" t="s">
        <v>61</v>
      </c>
      <c r="D39" s="36">
        <v>30</v>
      </c>
      <c r="E39" s="36">
        <v>20</v>
      </c>
      <c r="F39" s="36">
        <v>45</v>
      </c>
      <c r="G39" s="36">
        <v>35</v>
      </c>
      <c r="H39" s="36"/>
      <c r="I39" s="37">
        <v>6</v>
      </c>
      <c r="J39" s="39">
        <f t="shared" ref="J39" si="24">S39</f>
        <v>176.4</v>
      </c>
      <c r="K39" s="39">
        <f>J39*$I39</f>
        <v>1058.4000000000001</v>
      </c>
      <c r="L39" s="39">
        <f>CEILING(J39*1.17*3.5,1)/10</f>
        <v>72.3</v>
      </c>
      <c r="M39" s="39">
        <f t="shared" si="23"/>
        <v>196</v>
      </c>
      <c r="N39" s="39">
        <f>M39*$I39</f>
        <v>1176</v>
      </c>
      <c r="O39" s="39">
        <f>CEILING(M39*1.17*3.5,1)/10</f>
        <v>80.3</v>
      </c>
      <c r="P39" s="40"/>
      <c r="Q39" s="41" t="e">
        <f>((#REF!/'[1]15сен2021Копия'!U39)-1)*100</f>
        <v>#REF!</v>
      </c>
      <c r="R39" s="42"/>
      <c r="S39" s="43">
        <v>176.4</v>
      </c>
      <c r="T39" s="43">
        <v>163.1</v>
      </c>
      <c r="U39" s="41">
        <f t="shared" si="9"/>
        <v>8.1545064377682497</v>
      </c>
      <c r="V39" s="44">
        <f>CEILING(W39*1.08,0.1)</f>
        <v>176.4</v>
      </c>
      <c r="W39" s="45">
        <v>163.30000000000001</v>
      </c>
      <c r="Y39" s="46">
        <f t="shared" si="22"/>
        <v>0</v>
      </c>
      <c r="Z39" s="43">
        <v>150.1</v>
      </c>
      <c r="AA39" s="47">
        <f t="shared" si="6"/>
        <v>163.15869999999998</v>
      </c>
    </row>
    <row r="40" spans="1:27" ht="19.5" thickBot="1" x14ac:dyDescent="0.35">
      <c r="A40" s="34"/>
      <c r="B40" s="34"/>
      <c r="C40" s="64"/>
      <c r="D40" s="36"/>
      <c r="E40" s="36"/>
      <c r="F40" s="36"/>
      <c r="G40" s="36"/>
      <c r="H40" s="36"/>
      <c r="I40" s="37"/>
      <c r="J40" s="39"/>
      <c r="K40" s="39"/>
      <c r="L40" s="39"/>
      <c r="M40" s="39"/>
      <c r="N40" s="39"/>
      <c r="O40" s="39"/>
      <c r="P40" s="40"/>
      <c r="Q40" s="41" t="e">
        <f>((#REF!/'[1]15сен2021Копия'!U40)-1)*100</f>
        <v>#REF!</v>
      </c>
      <c r="R40" s="42"/>
      <c r="S40" s="43"/>
      <c r="T40" s="43"/>
      <c r="U40" s="41" t="e">
        <f t="shared" si="9"/>
        <v>#DIV/0!</v>
      </c>
      <c r="V40" s="44"/>
      <c r="W40" s="45"/>
      <c r="Y40" s="46"/>
      <c r="Z40" s="43"/>
      <c r="AA40" s="47">
        <f t="shared" si="6"/>
        <v>0</v>
      </c>
    </row>
    <row r="41" spans="1:27" ht="20.25" thickBot="1" x14ac:dyDescent="0.35">
      <c r="A41" s="78"/>
      <c r="B41" s="79"/>
      <c r="C41" s="71" t="s">
        <v>62</v>
      </c>
      <c r="D41" s="71"/>
      <c r="E41" s="71"/>
      <c r="F41" s="71"/>
      <c r="G41" s="71"/>
      <c r="H41" s="71"/>
      <c r="I41" s="71"/>
      <c r="J41" s="73" t="s">
        <v>26</v>
      </c>
      <c r="K41" s="80"/>
      <c r="L41" s="81"/>
      <c r="M41" s="73" t="s">
        <v>26</v>
      </c>
      <c r="N41" s="80"/>
      <c r="O41" s="82"/>
      <c r="P41" s="83"/>
      <c r="Q41" s="41" t="e">
        <f>((#REF!/'[1]15сен2021Копия'!U41)-1)*100</f>
        <v>#REF!</v>
      </c>
      <c r="R41" s="84"/>
      <c r="S41" s="43"/>
      <c r="T41" s="43"/>
      <c r="U41" s="41" t="e">
        <f t="shared" si="9"/>
        <v>#DIV/0!</v>
      </c>
      <c r="V41" s="44"/>
      <c r="W41" s="85"/>
      <c r="Y41" s="46">
        <f>V41-S41</f>
        <v>0</v>
      </c>
      <c r="Z41" s="43"/>
      <c r="AA41" s="47">
        <f t="shared" si="6"/>
        <v>0</v>
      </c>
    </row>
    <row r="42" spans="1:27" ht="18.75" x14ac:dyDescent="0.3">
      <c r="A42" s="86">
        <v>1</v>
      </c>
      <c r="B42" s="86">
        <v>16</v>
      </c>
      <c r="C42" s="87" t="s">
        <v>63</v>
      </c>
      <c r="D42" s="88">
        <v>20</v>
      </c>
      <c r="E42" s="88">
        <v>20</v>
      </c>
      <c r="F42" s="88"/>
      <c r="G42" s="88"/>
      <c r="H42" s="88"/>
      <c r="I42" s="89">
        <v>4</v>
      </c>
      <c r="J42" s="39">
        <f>S42</f>
        <v>167</v>
      </c>
      <c r="K42" s="39">
        <f>J42*$I42</f>
        <v>668</v>
      </c>
      <c r="L42" s="90"/>
      <c r="M42" s="39">
        <f t="shared" ref="M42:M44" si="25">CEILING(V42*1.111,0.1)</f>
        <v>185.60000000000002</v>
      </c>
      <c r="N42" s="39">
        <f>M42*$I42</f>
        <v>742.40000000000009</v>
      </c>
      <c r="O42" s="90"/>
      <c r="P42" s="91"/>
      <c r="Q42" s="41" t="e">
        <f>((#REF!/'[1]15сен2021Копия'!U42)-1)*100</f>
        <v>#REF!</v>
      </c>
      <c r="R42" s="91"/>
      <c r="S42" s="43">
        <v>167</v>
      </c>
      <c r="T42" s="43">
        <v>154.4</v>
      </c>
      <c r="U42" s="41">
        <f t="shared" si="9"/>
        <v>8.1606217616580388</v>
      </c>
      <c r="V42" s="44">
        <f>CEILING(W42*1.08,0.1)</f>
        <v>167</v>
      </c>
      <c r="W42" s="85">
        <v>154.6</v>
      </c>
      <c r="Y42" s="46">
        <f>V42-S42</f>
        <v>0</v>
      </c>
      <c r="Z42" s="43">
        <v>142.1</v>
      </c>
      <c r="AA42" s="47">
        <f t="shared" si="6"/>
        <v>154.46269999999998</v>
      </c>
    </row>
    <row r="43" spans="1:27" ht="18.75" x14ac:dyDescent="0.3">
      <c r="A43" s="86">
        <v>2</v>
      </c>
      <c r="B43" s="86">
        <v>17</v>
      </c>
      <c r="C43" s="92" t="s">
        <v>64</v>
      </c>
      <c r="D43" s="88">
        <v>20</v>
      </c>
      <c r="E43" s="88">
        <v>20</v>
      </c>
      <c r="F43" s="88"/>
      <c r="G43" s="88"/>
      <c r="H43" s="88"/>
      <c r="I43" s="89">
        <v>4</v>
      </c>
      <c r="J43" s="39">
        <f>S43</f>
        <v>167</v>
      </c>
      <c r="K43" s="39">
        <f>J43*$I43</f>
        <v>668</v>
      </c>
      <c r="L43" s="90"/>
      <c r="M43" s="39">
        <f t="shared" si="25"/>
        <v>185.60000000000002</v>
      </c>
      <c r="N43" s="39">
        <f>M43*$I43</f>
        <v>742.40000000000009</v>
      </c>
      <c r="O43" s="90"/>
      <c r="P43" s="91"/>
      <c r="Q43" s="41" t="e">
        <f>((#REF!/'[1]15сен2021Копия'!U43)-1)*100</f>
        <v>#REF!</v>
      </c>
      <c r="R43" s="91"/>
      <c r="S43" s="43">
        <v>167</v>
      </c>
      <c r="T43" s="43">
        <v>154.4</v>
      </c>
      <c r="U43" s="41">
        <f t="shared" si="9"/>
        <v>8.1606217616580388</v>
      </c>
      <c r="V43" s="44">
        <f>CEILING(W43*1.08,0.1)</f>
        <v>167</v>
      </c>
      <c r="W43" s="85">
        <v>154.6</v>
      </c>
      <c r="Y43" s="46">
        <f>V43-S43</f>
        <v>0</v>
      </c>
      <c r="Z43" s="43">
        <v>142.1</v>
      </c>
      <c r="AA43" s="47">
        <f t="shared" si="6"/>
        <v>154.46269999999998</v>
      </c>
    </row>
    <row r="44" spans="1:27" ht="18.75" x14ac:dyDescent="0.3">
      <c r="A44" s="86">
        <v>3</v>
      </c>
      <c r="B44" s="93">
        <v>15</v>
      </c>
      <c r="C44" s="94" t="s">
        <v>65</v>
      </c>
      <c r="D44" s="95">
        <v>20</v>
      </c>
      <c r="E44" s="95">
        <v>20</v>
      </c>
      <c r="F44" s="95"/>
      <c r="G44" s="95"/>
      <c r="H44" s="95"/>
      <c r="I44" s="96">
        <v>4</v>
      </c>
      <c r="J44" s="39">
        <f>S44</f>
        <v>170.3</v>
      </c>
      <c r="K44" s="39">
        <f>J44*$I44</f>
        <v>681.2</v>
      </c>
      <c r="L44" s="97"/>
      <c r="M44" s="39">
        <f t="shared" si="25"/>
        <v>189.3</v>
      </c>
      <c r="N44" s="39">
        <f>M44*$I44</f>
        <v>757.2</v>
      </c>
      <c r="O44" s="97"/>
      <c r="P44" s="91"/>
      <c r="Q44" s="41" t="e">
        <f>((#REF!/'[1]15сен2021Копия'!U44)-1)*100</f>
        <v>#REF!</v>
      </c>
      <c r="R44" s="91"/>
      <c r="S44" s="43">
        <v>170.3</v>
      </c>
      <c r="T44" s="43">
        <v>157.5</v>
      </c>
      <c r="U44" s="41">
        <f t="shared" si="9"/>
        <v>8.1269841269841372</v>
      </c>
      <c r="V44" s="44">
        <f>CEILING(W44*1.08,0.1)</f>
        <v>170.3</v>
      </c>
      <c r="W44" s="85">
        <v>157.6</v>
      </c>
      <c r="Y44" s="46">
        <f>V44-S44</f>
        <v>0</v>
      </c>
      <c r="Z44" s="43">
        <v>144.9</v>
      </c>
      <c r="AA44" s="47">
        <f t="shared" si="6"/>
        <v>157.50630000000001</v>
      </c>
    </row>
    <row r="45" spans="1:27" ht="19.5" thickBot="1" x14ac:dyDescent="0.35">
      <c r="A45" s="86">
        <v>4</v>
      </c>
      <c r="B45" s="98">
        <v>9</v>
      </c>
      <c r="C45" s="99" t="s">
        <v>66</v>
      </c>
      <c r="D45" s="95"/>
      <c r="E45" s="95"/>
      <c r="F45" s="100">
        <v>30</v>
      </c>
      <c r="G45" s="100">
        <v>30</v>
      </c>
      <c r="H45" s="100"/>
      <c r="I45" s="96">
        <v>3</v>
      </c>
      <c r="J45" s="39">
        <f>S45</f>
        <v>170.3</v>
      </c>
      <c r="K45" s="39">
        <f>J45*$I45</f>
        <v>510.90000000000003</v>
      </c>
      <c r="L45" s="101"/>
      <c r="M45" s="39"/>
      <c r="N45" s="39"/>
      <c r="O45" s="101"/>
      <c r="P45" s="91"/>
      <c r="Q45" s="41" t="e">
        <f>((#REF!/'[1]15сен2021Копия'!U45)-1)*100</f>
        <v>#REF!</v>
      </c>
      <c r="R45" s="91"/>
      <c r="S45" s="43">
        <v>170.3</v>
      </c>
      <c r="T45" s="43">
        <v>157.5</v>
      </c>
      <c r="U45" s="41">
        <f t="shared" si="9"/>
        <v>8.1269841269841372</v>
      </c>
      <c r="V45" s="44">
        <f>CEILING(W45*1.08,0.1)</f>
        <v>170.3</v>
      </c>
      <c r="W45" s="85">
        <v>157.6</v>
      </c>
      <c r="Y45" s="46"/>
      <c r="Z45" s="43">
        <v>144.9</v>
      </c>
      <c r="AA45" s="47">
        <f t="shared" si="6"/>
        <v>157.50630000000001</v>
      </c>
    </row>
    <row r="46" spans="1:27" ht="18" customHeight="1" thickBot="1" x14ac:dyDescent="0.35">
      <c r="A46" s="78"/>
      <c r="B46" s="79"/>
      <c r="C46" s="102" t="s">
        <v>67</v>
      </c>
      <c r="D46" s="102"/>
      <c r="E46" s="102"/>
      <c r="F46" s="102"/>
      <c r="G46" s="102"/>
      <c r="H46" s="102"/>
      <c r="I46" s="102"/>
      <c r="J46" s="73" t="s">
        <v>26</v>
      </c>
      <c r="K46" s="74"/>
      <c r="L46" s="29" t="s">
        <v>27</v>
      </c>
      <c r="M46" s="73" t="s">
        <v>26</v>
      </c>
      <c r="N46" s="74"/>
      <c r="O46" s="29" t="s">
        <v>27</v>
      </c>
      <c r="P46" s="31"/>
      <c r="Q46" s="41" t="e">
        <f>((#REF!/'[1]15сен2021Копия'!U46)-1)*100</f>
        <v>#REF!</v>
      </c>
      <c r="R46" s="31"/>
      <c r="S46" s="43"/>
      <c r="T46" s="43"/>
      <c r="U46" s="41" t="e">
        <f t="shared" si="9"/>
        <v>#DIV/0!</v>
      </c>
      <c r="V46" s="44"/>
      <c r="W46" s="85"/>
      <c r="Y46" s="46">
        <f t="shared" ref="Y46:Y58" si="26">V46-S46</f>
        <v>0</v>
      </c>
      <c r="Z46" s="43"/>
      <c r="AA46" s="47">
        <f t="shared" si="6"/>
        <v>0</v>
      </c>
    </row>
    <row r="47" spans="1:27" ht="18.75" x14ac:dyDescent="0.3">
      <c r="A47" s="55">
        <v>1</v>
      </c>
      <c r="B47" s="55" t="s">
        <v>68</v>
      </c>
      <c r="C47" s="103" t="s">
        <v>69</v>
      </c>
      <c r="D47" s="57">
        <v>30</v>
      </c>
      <c r="E47" s="57"/>
      <c r="F47" s="57">
        <v>45</v>
      </c>
      <c r="G47" s="57"/>
      <c r="H47" s="57"/>
      <c r="I47" s="58">
        <v>5</v>
      </c>
      <c r="J47" s="39">
        <f t="shared" ref="J47:J51" si="27">S47</f>
        <v>152.4</v>
      </c>
      <c r="K47" s="39">
        <f t="shared" si="11"/>
        <v>762</v>
      </c>
      <c r="L47" s="39">
        <f t="shared" ref="L47:L49" si="28">CEILING(J47*1.17*3.5,1)/10</f>
        <v>62.5</v>
      </c>
      <c r="M47" s="39">
        <f t="shared" ref="M47:M51" si="29">CEILING(V47*1.111,0.1)</f>
        <v>169.4</v>
      </c>
      <c r="N47" s="39">
        <f t="shared" ref="N47" si="30">M47*$I47</f>
        <v>847</v>
      </c>
      <c r="O47" s="39">
        <f t="shared" ref="O47:O49" si="31">CEILING(M47*1.17*3.5,1)/10</f>
        <v>69.400000000000006</v>
      </c>
      <c r="P47" s="40"/>
      <c r="Q47" s="41" t="e">
        <f>((#REF!/'[1]15сен2021Копия'!U47)-1)*100</f>
        <v>#REF!</v>
      </c>
      <c r="R47" s="104"/>
      <c r="S47" s="43">
        <v>152.4</v>
      </c>
      <c r="T47" s="43">
        <v>140.9</v>
      </c>
      <c r="U47" s="41">
        <f t="shared" si="9"/>
        <v>8.1618168914123537</v>
      </c>
      <c r="V47" s="44">
        <f t="shared" si="21"/>
        <v>152.4</v>
      </c>
      <c r="W47" s="105">
        <v>141.1</v>
      </c>
      <c r="Y47" s="46">
        <f t="shared" si="26"/>
        <v>0</v>
      </c>
      <c r="Z47" s="43">
        <v>129.69999999999999</v>
      </c>
      <c r="AA47" s="47">
        <f t="shared" si="6"/>
        <v>140.98389999999998</v>
      </c>
    </row>
    <row r="48" spans="1:27" ht="18.75" x14ac:dyDescent="0.3">
      <c r="A48" s="55">
        <v>2</v>
      </c>
      <c r="B48" s="55">
        <v>18</v>
      </c>
      <c r="C48" s="103" t="s">
        <v>70</v>
      </c>
      <c r="D48" s="57">
        <v>30</v>
      </c>
      <c r="E48" s="57"/>
      <c r="F48" s="57">
        <v>45</v>
      </c>
      <c r="G48" s="57"/>
      <c r="H48" s="57"/>
      <c r="I48" s="58">
        <v>5</v>
      </c>
      <c r="J48" s="39">
        <f t="shared" si="27"/>
        <v>157.1</v>
      </c>
      <c r="K48" s="39">
        <f>J48*$I48</f>
        <v>785.5</v>
      </c>
      <c r="L48" s="39">
        <f t="shared" si="28"/>
        <v>64.400000000000006</v>
      </c>
      <c r="M48" s="39">
        <f t="shared" si="29"/>
        <v>174.60000000000002</v>
      </c>
      <c r="N48" s="39">
        <f>M48*$I48</f>
        <v>873.00000000000011</v>
      </c>
      <c r="O48" s="39">
        <f t="shared" si="31"/>
        <v>71.5</v>
      </c>
      <c r="P48" s="40"/>
      <c r="Q48" s="41" t="e">
        <f>((#REF!/'[1]15сен2021Копия'!U48)-1)*100</f>
        <v>#REF!</v>
      </c>
      <c r="R48" s="42"/>
      <c r="S48" s="43">
        <v>157.1</v>
      </c>
      <c r="T48" s="43">
        <v>145.30000000000001</v>
      </c>
      <c r="U48" s="41">
        <f t="shared" si="9"/>
        <v>8.1211286992429308</v>
      </c>
      <c r="V48" s="44">
        <f t="shared" si="21"/>
        <v>157.10000000000002</v>
      </c>
      <c r="W48" s="85">
        <v>145.4</v>
      </c>
      <c r="Y48" s="46">
        <f t="shared" si="26"/>
        <v>0</v>
      </c>
      <c r="Z48" s="43">
        <v>133.69999999999999</v>
      </c>
      <c r="AA48" s="47">
        <f t="shared" si="6"/>
        <v>145.33189999999999</v>
      </c>
    </row>
    <row r="49" spans="1:27" ht="18.75" x14ac:dyDescent="0.3">
      <c r="A49" s="55">
        <v>3</v>
      </c>
      <c r="B49" s="55">
        <v>98</v>
      </c>
      <c r="C49" s="103" t="s">
        <v>71</v>
      </c>
      <c r="D49" s="57">
        <v>30</v>
      </c>
      <c r="E49" s="57"/>
      <c r="F49" s="57">
        <v>45</v>
      </c>
      <c r="G49" s="57"/>
      <c r="H49" s="57"/>
      <c r="I49" s="58">
        <v>3</v>
      </c>
      <c r="J49" s="39">
        <f t="shared" si="27"/>
        <v>157.1</v>
      </c>
      <c r="K49" s="39">
        <f>J49*$I49</f>
        <v>471.29999999999995</v>
      </c>
      <c r="L49" s="39">
        <f t="shared" si="28"/>
        <v>64.400000000000006</v>
      </c>
      <c r="M49" s="39">
        <f t="shared" si="29"/>
        <v>174.60000000000002</v>
      </c>
      <c r="N49" s="39">
        <f>M49*$I49</f>
        <v>523.80000000000007</v>
      </c>
      <c r="O49" s="39">
        <f t="shared" si="31"/>
        <v>71.5</v>
      </c>
      <c r="P49" s="40"/>
      <c r="Q49" s="41" t="e">
        <f>((#REF!/'[1]15сен2021Копия'!U49)-1)*100</f>
        <v>#REF!</v>
      </c>
      <c r="R49" s="42"/>
      <c r="S49" s="43">
        <v>157.1</v>
      </c>
      <c r="T49" s="43">
        <v>145.30000000000001</v>
      </c>
      <c r="U49" s="41">
        <f t="shared" si="9"/>
        <v>8.1211286992429308</v>
      </c>
      <c r="V49" s="44">
        <f t="shared" si="21"/>
        <v>157.10000000000002</v>
      </c>
      <c r="W49" s="85">
        <v>145.4</v>
      </c>
      <c r="Y49" s="46">
        <f t="shared" si="26"/>
        <v>0</v>
      </c>
      <c r="Z49" s="43">
        <v>133.69999999999999</v>
      </c>
      <c r="AA49" s="47">
        <f t="shared" si="6"/>
        <v>145.33189999999999</v>
      </c>
    </row>
    <row r="50" spans="1:27" s="110" customFormat="1" ht="19.5" x14ac:dyDescent="0.3">
      <c r="A50" s="55">
        <v>4</v>
      </c>
      <c r="B50" s="55">
        <v>51</v>
      </c>
      <c r="C50" s="106" t="s">
        <v>72</v>
      </c>
      <c r="D50" s="57">
        <v>30</v>
      </c>
      <c r="E50" s="57"/>
      <c r="F50" s="57"/>
      <c r="G50" s="57"/>
      <c r="H50" s="57"/>
      <c r="I50" s="58">
        <v>3</v>
      </c>
      <c r="J50" s="39">
        <f t="shared" si="27"/>
        <v>174.8</v>
      </c>
      <c r="K50" s="39">
        <f t="shared" si="11"/>
        <v>524.40000000000009</v>
      </c>
      <c r="L50" s="107">
        <f>I50*J50</f>
        <v>524.40000000000009</v>
      </c>
      <c r="M50" s="39">
        <f t="shared" si="29"/>
        <v>194.3</v>
      </c>
      <c r="N50" s="39">
        <f t="shared" ref="N50:N51" si="32">M50*$I50</f>
        <v>582.90000000000009</v>
      </c>
      <c r="O50" s="107">
        <f>$I50*M50</f>
        <v>582.90000000000009</v>
      </c>
      <c r="P50" s="108"/>
      <c r="Q50" s="41" t="e">
        <f>((#REF!/'[1]15сен2021Копия'!U50)-1)*100</f>
        <v>#REF!</v>
      </c>
      <c r="R50" s="109"/>
      <c r="S50" s="43">
        <v>174.8</v>
      </c>
      <c r="T50" s="43">
        <v>161.6</v>
      </c>
      <c r="U50" s="41">
        <f t="shared" si="9"/>
        <v>8.1683168316831747</v>
      </c>
      <c r="V50" s="44">
        <f t="shared" si="21"/>
        <v>174.8</v>
      </c>
      <c r="W50" s="85">
        <v>161.80000000000001</v>
      </c>
      <c r="Y50" s="46">
        <f t="shared" si="26"/>
        <v>0</v>
      </c>
      <c r="Z50" s="43">
        <v>148.69999999999999</v>
      </c>
      <c r="AA50" s="47">
        <f t="shared" si="6"/>
        <v>161.63689999999997</v>
      </c>
    </row>
    <row r="51" spans="1:27" ht="22.5" customHeight="1" thickBot="1" x14ac:dyDescent="0.35">
      <c r="A51" s="55">
        <v>5</v>
      </c>
      <c r="B51" s="55">
        <v>52</v>
      </c>
      <c r="C51" s="106" t="s">
        <v>73</v>
      </c>
      <c r="D51" s="57">
        <v>30</v>
      </c>
      <c r="E51" s="57"/>
      <c r="F51" s="57"/>
      <c r="G51" s="57"/>
      <c r="H51" s="57"/>
      <c r="I51" s="58">
        <v>3</v>
      </c>
      <c r="J51" s="39">
        <f t="shared" si="27"/>
        <v>174.8</v>
      </c>
      <c r="K51" s="39">
        <f t="shared" si="11"/>
        <v>524.40000000000009</v>
      </c>
      <c r="L51" s="107">
        <f>$I51*J51</f>
        <v>524.40000000000009</v>
      </c>
      <c r="M51" s="39">
        <f t="shared" si="29"/>
        <v>194.3</v>
      </c>
      <c r="N51" s="39">
        <f t="shared" si="32"/>
        <v>582.90000000000009</v>
      </c>
      <c r="O51" s="107">
        <f>$I51*M51</f>
        <v>582.90000000000009</v>
      </c>
      <c r="P51" s="111"/>
      <c r="Q51" s="41" t="e">
        <f>((#REF!/'[1]15сен2021Копия'!U51)-1)*100</f>
        <v>#REF!</v>
      </c>
      <c r="R51" s="112"/>
      <c r="S51" s="43">
        <v>174.8</v>
      </c>
      <c r="T51" s="43">
        <v>161.6</v>
      </c>
      <c r="U51" s="41">
        <f t="shared" si="9"/>
        <v>8.1683168316831747</v>
      </c>
      <c r="V51" s="44">
        <f t="shared" si="21"/>
        <v>174.8</v>
      </c>
      <c r="W51" s="85">
        <v>161.80000000000001</v>
      </c>
      <c r="Y51" s="46">
        <f t="shared" si="26"/>
        <v>0</v>
      </c>
      <c r="Z51" s="43">
        <v>148.69999999999999</v>
      </c>
      <c r="AA51" s="47">
        <f t="shared" si="6"/>
        <v>161.63689999999997</v>
      </c>
    </row>
    <row r="52" spans="1:27" ht="23.25" customHeight="1" thickBot="1" x14ac:dyDescent="0.25">
      <c r="A52" s="113" t="s">
        <v>74</v>
      </c>
      <c r="B52" s="114"/>
      <c r="C52" s="234" t="s">
        <v>75</v>
      </c>
      <c r="D52" s="234"/>
      <c r="E52" s="234"/>
      <c r="F52" s="234"/>
      <c r="G52" s="234"/>
      <c r="H52" s="234"/>
      <c r="I52" s="234"/>
      <c r="J52" s="73" t="s">
        <v>26</v>
      </c>
      <c r="K52" s="74"/>
      <c r="L52" s="29" t="s">
        <v>27</v>
      </c>
      <c r="M52" s="73" t="s">
        <v>26</v>
      </c>
      <c r="N52" s="74"/>
      <c r="O52" s="29" t="s">
        <v>27</v>
      </c>
      <c r="P52" s="31"/>
      <c r="Q52" s="41" t="e">
        <f>((#REF!/'[1]15сен2021Копия'!U52)-1)*100</f>
        <v>#REF!</v>
      </c>
      <c r="R52" s="31"/>
      <c r="S52" s="43"/>
      <c r="T52" s="43"/>
      <c r="U52" s="41"/>
      <c r="V52" s="44"/>
      <c r="W52" s="115"/>
      <c r="Y52" s="46">
        <f t="shared" si="26"/>
        <v>0</v>
      </c>
      <c r="Z52" s="43"/>
      <c r="AA52" s="47">
        <f t="shared" si="6"/>
        <v>0</v>
      </c>
    </row>
    <row r="53" spans="1:27" ht="18.75" x14ac:dyDescent="0.2">
      <c r="A53" s="116">
        <v>1</v>
      </c>
      <c r="B53" s="116">
        <v>31</v>
      </c>
      <c r="C53" s="103" t="s">
        <v>76</v>
      </c>
      <c r="D53" s="36">
        <v>20</v>
      </c>
      <c r="E53" s="36">
        <v>20</v>
      </c>
      <c r="F53" s="36">
        <v>45</v>
      </c>
      <c r="G53" s="36">
        <v>35</v>
      </c>
      <c r="H53" s="36"/>
      <c r="I53" s="117">
        <v>4</v>
      </c>
      <c r="J53" s="39">
        <f>S53</f>
        <v>141</v>
      </c>
      <c r="K53" s="39">
        <f>J53*$I53</f>
        <v>564</v>
      </c>
      <c r="L53" s="39">
        <f>CEILING(J53*1.17*3.5,1)/10</f>
        <v>57.8</v>
      </c>
      <c r="M53" s="39">
        <f>CEILING(V53*1.111,0.1)</f>
        <v>156.70000000000002</v>
      </c>
      <c r="N53" s="39">
        <f>M53*$I53</f>
        <v>626.80000000000007</v>
      </c>
      <c r="O53" s="39">
        <f>CEILING(M53*1.17*3.5,1)/10</f>
        <v>64.2</v>
      </c>
      <c r="P53" s="40"/>
      <c r="Q53" s="41" t="e">
        <f>((#REF!/'[1]15сен2021Копия'!U53)-1)*100</f>
        <v>#REF!</v>
      </c>
      <c r="R53" s="104"/>
      <c r="S53" s="43">
        <v>141</v>
      </c>
      <c r="T53" s="43">
        <v>130.4</v>
      </c>
      <c r="U53" s="41">
        <f t="shared" ref="U53:U54" si="33">((S53/T53)-1)*100</f>
        <v>8.1288343558282072</v>
      </c>
      <c r="V53" s="44">
        <f>CEILING(W53*1.08,0.1)</f>
        <v>141</v>
      </c>
      <c r="W53" s="118">
        <v>130.5</v>
      </c>
      <c r="Y53" s="46">
        <f t="shared" si="26"/>
        <v>0</v>
      </c>
      <c r="Z53" s="43">
        <v>120</v>
      </c>
      <c r="AA53" s="47">
        <f t="shared" si="6"/>
        <v>130.44</v>
      </c>
    </row>
    <row r="54" spans="1:27" ht="19.5" thickBot="1" x14ac:dyDescent="0.25">
      <c r="A54" s="116">
        <v>2</v>
      </c>
      <c r="B54" s="116">
        <v>32</v>
      </c>
      <c r="C54" s="106" t="s">
        <v>77</v>
      </c>
      <c r="D54" s="36">
        <v>15</v>
      </c>
      <c r="E54" s="36">
        <v>10</v>
      </c>
      <c r="F54" s="36">
        <v>45</v>
      </c>
      <c r="G54" s="36">
        <v>35</v>
      </c>
      <c r="H54" s="36"/>
      <c r="I54" s="117">
        <v>4</v>
      </c>
      <c r="J54" s="39">
        <f>S54</f>
        <v>141</v>
      </c>
      <c r="K54" s="39">
        <f>J54*$I54</f>
        <v>564</v>
      </c>
      <c r="L54" s="39">
        <f>CEILING(J54*1.17*3.5,1)/10</f>
        <v>57.8</v>
      </c>
      <c r="M54" s="39">
        <f>CEILING(V54*1.111,0.1)</f>
        <v>156.70000000000002</v>
      </c>
      <c r="N54" s="39">
        <f>M54*$I54</f>
        <v>626.80000000000007</v>
      </c>
      <c r="O54" s="39">
        <f>CEILING(M54*1.17*3.5,1)/10</f>
        <v>64.2</v>
      </c>
      <c r="P54" s="40"/>
      <c r="Q54" s="41" t="e">
        <f>((#REF!/'[1]15сен2021Копия'!U54)-1)*100</f>
        <v>#REF!</v>
      </c>
      <c r="R54" s="104"/>
      <c r="S54" s="43">
        <v>141</v>
      </c>
      <c r="T54" s="43">
        <v>130.4</v>
      </c>
      <c r="U54" s="41">
        <f t="shared" si="33"/>
        <v>8.1288343558282072</v>
      </c>
      <c r="V54" s="44">
        <f>CEILING(W54*1.08,0.1)</f>
        <v>141</v>
      </c>
      <c r="W54" s="118">
        <v>130.5</v>
      </c>
      <c r="Y54" s="46">
        <f t="shared" si="26"/>
        <v>0</v>
      </c>
      <c r="Z54" s="43">
        <v>120</v>
      </c>
      <c r="AA54" s="47">
        <f t="shared" si="6"/>
        <v>130.44</v>
      </c>
    </row>
    <row r="55" spans="1:27" ht="22.5" customHeight="1" thickBot="1" x14ac:dyDescent="0.25">
      <c r="A55" s="113" t="s">
        <v>74</v>
      </c>
      <c r="B55" s="114"/>
      <c r="C55" s="114" t="s">
        <v>78</v>
      </c>
      <c r="D55" s="114"/>
      <c r="E55" s="114"/>
      <c r="F55" s="114"/>
      <c r="G55" s="114"/>
      <c r="H55" s="114"/>
      <c r="I55" s="114"/>
      <c r="J55" s="73"/>
      <c r="K55" s="74"/>
      <c r="L55" s="29" t="s">
        <v>79</v>
      </c>
      <c r="M55" s="73"/>
      <c r="N55" s="74"/>
      <c r="O55" s="29" t="s">
        <v>79</v>
      </c>
      <c r="P55" s="31"/>
      <c r="Q55" s="41" t="e">
        <f>((#REF!/'[1]15сен2021Копия'!U55)-1)*100</f>
        <v>#REF!</v>
      </c>
      <c r="R55" s="31"/>
      <c r="S55" s="43"/>
      <c r="T55" s="43"/>
      <c r="U55" s="41"/>
      <c r="V55" s="44"/>
      <c r="W55" s="115"/>
      <c r="Y55" s="46">
        <f t="shared" si="26"/>
        <v>0</v>
      </c>
      <c r="Z55" s="43"/>
      <c r="AA55" s="47">
        <f t="shared" ref="AA55:AA66" si="34">Z55*1.107</f>
        <v>0</v>
      </c>
    </row>
    <row r="56" spans="1:27" ht="19.5" x14ac:dyDescent="0.35">
      <c r="A56" s="116">
        <v>1</v>
      </c>
      <c r="B56" s="116">
        <v>1</v>
      </c>
      <c r="C56" s="119" t="s">
        <v>80</v>
      </c>
      <c r="D56" s="36"/>
      <c r="E56" s="36"/>
      <c r="F56" s="36">
        <v>90</v>
      </c>
      <c r="G56" s="36">
        <v>90</v>
      </c>
      <c r="H56" s="36"/>
      <c r="I56" s="117">
        <v>2.5</v>
      </c>
      <c r="J56" s="120">
        <f>S56</f>
        <v>200</v>
      </c>
      <c r="K56" s="39">
        <f>J56*$I56</f>
        <v>500</v>
      </c>
      <c r="L56" s="39">
        <f>CEILING(J56*1.17*2.5,1)/10</f>
        <v>58.5</v>
      </c>
      <c r="M56" s="39"/>
      <c r="N56" s="39"/>
      <c r="O56" s="39">
        <f>CEILING(M56*1.17*3.5,1)/10</f>
        <v>0</v>
      </c>
      <c r="P56" s="40"/>
      <c r="Q56" s="41" t="e">
        <f>((#REF!/'[1]15сен2021Копия'!U56)-1)*100</f>
        <v>#REF!</v>
      </c>
      <c r="R56" s="104"/>
      <c r="S56" s="43">
        <v>200</v>
      </c>
      <c r="T56" s="43">
        <v>178.4</v>
      </c>
      <c r="U56" s="41">
        <f t="shared" ref="U56:U58" si="35">((S56/T56)-1)*100</f>
        <v>12.107623318385642</v>
      </c>
      <c r="V56" s="44">
        <f>CEILING(W56*1.08,0.1)</f>
        <v>200</v>
      </c>
      <c r="W56" s="118">
        <v>185.1</v>
      </c>
      <c r="Y56" s="46">
        <f t="shared" si="26"/>
        <v>0</v>
      </c>
      <c r="Z56" s="121">
        <v>164.2</v>
      </c>
      <c r="AA56" s="47">
        <f>Z56*1.127</f>
        <v>185.05339999999998</v>
      </c>
    </row>
    <row r="57" spans="1:27" ht="19.5" x14ac:dyDescent="0.35">
      <c r="A57" s="116">
        <v>2</v>
      </c>
      <c r="B57" s="116">
        <v>2</v>
      </c>
      <c r="C57" s="119" t="s">
        <v>81</v>
      </c>
      <c r="D57" s="36"/>
      <c r="E57" s="36"/>
      <c r="F57" s="36">
        <v>90</v>
      </c>
      <c r="G57" s="36">
        <v>90</v>
      </c>
      <c r="H57" s="36"/>
      <c r="I57" s="117">
        <v>2.5</v>
      </c>
      <c r="J57" s="120">
        <f t="shared" ref="J57:J58" si="36">S57</f>
        <v>200</v>
      </c>
      <c r="K57" s="39">
        <f>J57*$I57</f>
        <v>500</v>
      </c>
      <c r="L57" s="39">
        <f t="shared" ref="L57:L58" si="37">CEILING(J57*1.17*2.5,1)/10</f>
        <v>58.5</v>
      </c>
      <c r="M57" s="39"/>
      <c r="N57" s="39"/>
      <c r="O57" s="39">
        <f>CEILING(M57*1.17*3.5,1)/10</f>
        <v>0</v>
      </c>
      <c r="P57" s="40"/>
      <c r="Q57" s="41" t="e">
        <f>((#REF!/'[1]15сен2021Копия'!U57)-1)*100</f>
        <v>#REF!</v>
      </c>
      <c r="R57" s="104"/>
      <c r="S57" s="43">
        <v>200</v>
      </c>
      <c r="T57" s="43">
        <v>178.4</v>
      </c>
      <c r="U57" s="41">
        <f t="shared" si="35"/>
        <v>12.107623318385642</v>
      </c>
      <c r="V57" s="44">
        <f>CEILING(W57*1.08,0.1)</f>
        <v>200</v>
      </c>
      <c r="W57" s="118">
        <v>185.1</v>
      </c>
      <c r="Y57" s="46">
        <f t="shared" si="26"/>
        <v>0</v>
      </c>
      <c r="Z57" s="121">
        <v>164.2</v>
      </c>
      <c r="AA57" s="47">
        <f t="shared" ref="AA57:AA65" si="38">Z57*1.127</f>
        <v>185.05339999999998</v>
      </c>
    </row>
    <row r="58" spans="1:27" ht="19.5" x14ac:dyDescent="0.35">
      <c r="A58" s="116">
        <v>3</v>
      </c>
      <c r="B58" s="116">
        <v>3</v>
      </c>
      <c r="C58" s="119" t="s">
        <v>82</v>
      </c>
      <c r="D58" s="36"/>
      <c r="E58" s="36"/>
      <c r="F58" s="36">
        <v>90</v>
      </c>
      <c r="G58" s="36">
        <v>90</v>
      </c>
      <c r="H58" s="36"/>
      <c r="I58" s="117">
        <v>2.5</v>
      </c>
      <c r="J58" s="120">
        <f t="shared" si="36"/>
        <v>200</v>
      </c>
      <c r="K58" s="39">
        <f>J58*$I58</f>
        <v>500</v>
      </c>
      <c r="L58" s="39">
        <f t="shared" si="37"/>
        <v>58.5</v>
      </c>
      <c r="M58" s="39"/>
      <c r="N58" s="39"/>
      <c r="O58" s="39">
        <f>CEILING(M58*1.17*3.5,1)/10</f>
        <v>0</v>
      </c>
      <c r="P58" s="40"/>
      <c r="Q58" s="41" t="e">
        <f>((#REF!/'[1]15сен2021Копия'!U58)-1)*100</f>
        <v>#REF!</v>
      </c>
      <c r="R58" s="104"/>
      <c r="S58" s="43">
        <v>200</v>
      </c>
      <c r="T58" s="43">
        <v>178.4</v>
      </c>
      <c r="U58" s="41">
        <f t="shared" si="35"/>
        <v>12.107623318385642</v>
      </c>
      <c r="V58" s="44">
        <f>CEILING(W58*1.08,0.1)</f>
        <v>200</v>
      </c>
      <c r="W58" s="118">
        <v>185.1</v>
      </c>
      <c r="Y58" s="46">
        <f t="shared" si="26"/>
        <v>0</v>
      </c>
      <c r="Z58" s="121">
        <v>164.2</v>
      </c>
      <c r="AA58" s="47">
        <f t="shared" si="38"/>
        <v>185.05339999999998</v>
      </c>
    </row>
    <row r="59" spans="1:27" ht="23.25" customHeight="1" thickBot="1" x14ac:dyDescent="0.25">
      <c r="A59" s="122"/>
      <c r="B59" s="123"/>
      <c r="C59" s="124" t="s">
        <v>78</v>
      </c>
      <c r="D59" s="124"/>
      <c r="E59" s="124"/>
      <c r="F59" s="124"/>
      <c r="G59" s="124"/>
      <c r="H59" s="124"/>
      <c r="I59" s="124"/>
      <c r="J59" s="125" t="s">
        <v>26</v>
      </c>
      <c r="K59" s="126"/>
      <c r="L59" s="127"/>
      <c r="M59" s="125" t="s">
        <v>26</v>
      </c>
      <c r="N59" s="126"/>
      <c r="O59" s="127"/>
      <c r="P59" s="128"/>
      <c r="Q59" s="41" t="e">
        <f>((#REF!/'[1]15сен2021Копия'!U59)-1)*100</f>
        <v>#REF!</v>
      </c>
      <c r="S59" s="43"/>
      <c r="T59" s="43"/>
      <c r="U59" s="41"/>
      <c r="V59" s="44"/>
      <c r="W59" s="129"/>
      <c r="Y59" s="46"/>
      <c r="Z59" s="43"/>
      <c r="AA59" s="47">
        <f t="shared" si="38"/>
        <v>0</v>
      </c>
    </row>
    <row r="60" spans="1:27" ht="19.5" x14ac:dyDescent="0.35">
      <c r="A60" s="86">
        <v>1</v>
      </c>
      <c r="B60" s="86">
        <v>1</v>
      </c>
      <c r="C60" s="119" t="s">
        <v>83</v>
      </c>
      <c r="D60" s="119"/>
      <c r="E60" s="119"/>
      <c r="F60" s="130">
        <v>90</v>
      </c>
      <c r="G60" s="130">
        <v>90</v>
      </c>
      <c r="H60" s="131"/>
      <c r="I60" s="132">
        <v>2.5</v>
      </c>
      <c r="J60" s="133">
        <f t="shared" ref="J60:J65" si="39">S60</f>
        <v>200</v>
      </c>
      <c r="K60" s="133"/>
      <c r="L60" s="38">
        <f t="shared" ref="L60:L65" si="40">J60*$I60</f>
        <v>500</v>
      </c>
      <c r="M60" s="39">
        <f t="shared" ref="M60" si="41">CEILING(V60*1.111,0.1)</f>
        <v>222.20000000000002</v>
      </c>
      <c r="N60" s="133"/>
      <c r="O60" s="38">
        <f t="shared" ref="O60:O65" si="42">M60*$I60</f>
        <v>555.5</v>
      </c>
      <c r="P60" s="59"/>
      <c r="Q60" s="41" t="e">
        <f>((#REF!/'[1]15сен2021Копия'!U60)-1)*100</f>
        <v>#REF!</v>
      </c>
      <c r="S60" s="43">
        <v>200</v>
      </c>
      <c r="T60" s="43">
        <v>177.6</v>
      </c>
      <c r="U60" s="41">
        <f t="shared" ref="U60" si="43">((S60/T60)-1)*100</f>
        <v>12.612612612612617</v>
      </c>
      <c r="V60" s="44">
        <f t="shared" ref="V60" si="44">CEILING(W60*1.08,0.1)</f>
        <v>200</v>
      </c>
      <c r="W60" s="105">
        <v>185.1</v>
      </c>
      <c r="Y60" s="46">
        <f t="shared" ref="Y60:Y74" si="45">V60-S60</f>
        <v>0</v>
      </c>
      <c r="Z60" s="43">
        <v>163.5</v>
      </c>
      <c r="AA60" s="47">
        <f t="shared" si="38"/>
        <v>184.2645</v>
      </c>
    </row>
    <row r="61" spans="1:27" ht="19.5" x14ac:dyDescent="0.35">
      <c r="A61" s="86">
        <v>2</v>
      </c>
      <c r="B61" s="86">
        <v>2</v>
      </c>
      <c r="C61" s="119" t="s">
        <v>84</v>
      </c>
      <c r="D61" s="119"/>
      <c r="E61" s="119"/>
      <c r="F61" s="130">
        <v>90</v>
      </c>
      <c r="G61" s="130">
        <v>90</v>
      </c>
      <c r="H61" s="131"/>
      <c r="I61" s="132">
        <v>2.5</v>
      </c>
      <c r="J61" s="133">
        <f t="shared" si="39"/>
        <v>200</v>
      </c>
      <c r="K61" s="133"/>
      <c r="L61" s="38">
        <f t="shared" si="40"/>
        <v>500</v>
      </c>
      <c r="M61" s="39">
        <f>CEILING(V61*1.111,0.1)</f>
        <v>222.20000000000002</v>
      </c>
      <c r="N61" s="133"/>
      <c r="O61" s="38">
        <f t="shared" si="42"/>
        <v>555.5</v>
      </c>
      <c r="P61" s="59"/>
      <c r="Q61" s="41" t="e">
        <f>((#REF!/'[1]15сен2021Копия'!U61)-1)*100</f>
        <v>#REF!</v>
      </c>
      <c r="S61" s="43">
        <v>200</v>
      </c>
      <c r="T61" s="43">
        <v>177.6</v>
      </c>
      <c r="U61" s="41">
        <f>((S61/T61)-1)*100</f>
        <v>12.612612612612617</v>
      </c>
      <c r="V61" s="44">
        <f>CEILING(W61*1.08,0.1)</f>
        <v>200</v>
      </c>
      <c r="W61" s="105">
        <v>185.1</v>
      </c>
      <c r="Y61" s="46">
        <f t="shared" si="45"/>
        <v>0</v>
      </c>
      <c r="Z61" s="43">
        <v>163.5</v>
      </c>
      <c r="AA61" s="47">
        <f t="shared" si="38"/>
        <v>184.2645</v>
      </c>
    </row>
    <row r="62" spans="1:27" ht="19.5" x14ac:dyDescent="0.35">
      <c r="A62" s="86">
        <v>3</v>
      </c>
      <c r="B62" s="86">
        <v>3</v>
      </c>
      <c r="C62" s="119" t="s">
        <v>85</v>
      </c>
      <c r="D62" s="119"/>
      <c r="E62" s="119"/>
      <c r="F62" s="130">
        <v>90</v>
      </c>
      <c r="G62" s="130">
        <v>90</v>
      </c>
      <c r="H62" s="131"/>
      <c r="I62" s="132">
        <v>2.5</v>
      </c>
      <c r="J62" s="133">
        <f t="shared" si="39"/>
        <v>200</v>
      </c>
      <c r="K62" s="133"/>
      <c r="L62" s="38">
        <f t="shared" si="40"/>
        <v>500</v>
      </c>
      <c r="M62" s="39">
        <f>CEILING(V62*1.111,0.1)</f>
        <v>222.20000000000002</v>
      </c>
      <c r="N62" s="133"/>
      <c r="O62" s="38">
        <f t="shared" si="42"/>
        <v>555.5</v>
      </c>
      <c r="P62" s="59"/>
      <c r="Q62" s="41" t="e">
        <f>((#REF!/'[1]15сен2021Копия'!U62)-1)*100</f>
        <v>#REF!</v>
      </c>
      <c r="S62" s="43">
        <v>200</v>
      </c>
      <c r="T62" s="43">
        <v>177.6</v>
      </c>
      <c r="U62" s="41">
        <f>((S62/T62)-1)*100</f>
        <v>12.612612612612617</v>
      </c>
      <c r="V62" s="44">
        <f>CEILING(W62*1.08,0.1)</f>
        <v>200</v>
      </c>
      <c r="W62" s="105">
        <v>185.1</v>
      </c>
      <c r="Y62" s="46">
        <f t="shared" si="45"/>
        <v>0</v>
      </c>
      <c r="Z62" s="43">
        <v>163.5</v>
      </c>
      <c r="AA62" s="47">
        <f t="shared" si="38"/>
        <v>184.2645</v>
      </c>
    </row>
    <row r="63" spans="1:27" ht="19.5" x14ac:dyDescent="0.35">
      <c r="A63" s="86">
        <v>4</v>
      </c>
      <c r="B63" s="86">
        <v>1</v>
      </c>
      <c r="C63" s="119" t="s">
        <v>86</v>
      </c>
      <c r="D63" s="119"/>
      <c r="E63" s="119"/>
      <c r="F63" s="130">
        <v>90</v>
      </c>
      <c r="G63" s="130">
        <v>90</v>
      </c>
      <c r="H63" s="131"/>
      <c r="I63" s="132">
        <v>0.5</v>
      </c>
      <c r="J63" s="133">
        <f t="shared" si="39"/>
        <v>207.5</v>
      </c>
      <c r="K63" s="133"/>
      <c r="L63" s="38">
        <f t="shared" si="40"/>
        <v>103.75</v>
      </c>
      <c r="M63" s="39">
        <f t="shared" ref="M63:M65" si="46">CEILING(V63*1.111,0.1)</f>
        <v>230.60000000000002</v>
      </c>
      <c r="N63" s="133"/>
      <c r="O63" s="38">
        <f t="shared" si="42"/>
        <v>115.30000000000001</v>
      </c>
      <c r="P63" s="59"/>
      <c r="Q63" s="41" t="e">
        <f>((#REF!/'[1]15сен2021Копия'!U63)-1)*100</f>
        <v>#REF!</v>
      </c>
      <c r="S63" s="43">
        <v>207.5</v>
      </c>
      <c r="T63" s="43">
        <v>184.7</v>
      </c>
      <c r="U63" s="41">
        <f t="shared" ref="U63:U65" si="47">((S63/T63)-1)*100</f>
        <v>12.344342176502444</v>
      </c>
      <c r="V63" s="44">
        <f t="shared" ref="V63:V65" si="48">CEILING(W63*1.08,0.1)</f>
        <v>207.5</v>
      </c>
      <c r="W63" s="105">
        <v>192.1</v>
      </c>
      <c r="Y63" s="46">
        <f t="shared" si="45"/>
        <v>0</v>
      </c>
      <c r="Z63" s="43">
        <v>170</v>
      </c>
      <c r="AA63" s="47">
        <f t="shared" si="38"/>
        <v>191.59</v>
      </c>
    </row>
    <row r="64" spans="1:27" ht="19.5" x14ac:dyDescent="0.35">
      <c r="A64" s="86">
        <v>5</v>
      </c>
      <c r="B64" s="86">
        <v>2</v>
      </c>
      <c r="C64" s="119" t="s">
        <v>87</v>
      </c>
      <c r="D64" s="119"/>
      <c r="E64" s="119"/>
      <c r="F64" s="130">
        <v>90</v>
      </c>
      <c r="G64" s="130">
        <v>90</v>
      </c>
      <c r="H64" s="131"/>
      <c r="I64" s="132">
        <v>0.5</v>
      </c>
      <c r="J64" s="133">
        <f t="shared" si="39"/>
        <v>207.5</v>
      </c>
      <c r="K64" s="133"/>
      <c r="L64" s="38">
        <f t="shared" si="40"/>
        <v>103.75</v>
      </c>
      <c r="M64" s="39">
        <f t="shared" si="46"/>
        <v>230.60000000000002</v>
      </c>
      <c r="N64" s="133"/>
      <c r="O64" s="38">
        <f t="shared" si="42"/>
        <v>115.30000000000001</v>
      </c>
      <c r="P64" s="59"/>
      <c r="Q64" s="41" t="e">
        <f>((#REF!/'[1]15сен2021Копия'!U64)-1)*100</f>
        <v>#REF!</v>
      </c>
      <c r="S64" s="43">
        <v>207.5</v>
      </c>
      <c r="T64" s="43">
        <v>184.7</v>
      </c>
      <c r="U64" s="41">
        <f t="shared" si="47"/>
        <v>12.344342176502444</v>
      </c>
      <c r="V64" s="44">
        <f t="shared" si="48"/>
        <v>207.5</v>
      </c>
      <c r="W64" s="105">
        <v>192.1</v>
      </c>
      <c r="Y64" s="46">
        <f t="shared" si="45"/>
        <v>0</v>
      </c>
      <c r="Z64" s="43">
        <v>170</v>
      </c>
      <c r="AA64" s="47">
        <f t="shared" si="38"/>
        <v>191.59</v>
      </c>
    </row>
    <row r="65" spans="1:27" ht="20.25" thickBot="1" x14ac:dyDescent="0.4">
      <c r="A65" s="86">
        <v>6</v>
      </c>
      <c r="B65" s="86">
        <v>3</v>
      </c>
      <c r="C65" s="119" t="s">
        <v>88</v>
      </c>
      <c r="D65" s="119"/>
      <c r="E65" s="119"/>
      <c r="F65" s="130">
        <v>90</v>
      </c>
      <c r="G65" s="130">
        <v>90</v>
      </c>
      <c r="H65" s="131"/>
      <c r="I65" s="132">
        <v>0.5</v>
      </c>
      <c r="J65" s="133">
        <f t="shared" si="39"/>
        <v>207.5</v>
      </c>
      <c r="K65" s="133"/>
      <c r="L65" s="38">
        <f t="shared" si="40"/>
        <v>103.75</v>
      </c>
      <c r="M65" s="39">
        <f t="shared" si="46"/>
        <v>230.60000000000002</v>
      </c>
      <c r="N65" s="133"/>
      <c r="O65" s="38">
        <f t="shared" si="42"/>
        <v>115.30000000000001</v>
      </c>
      <c r="P65" s="59"/>
      <c r="Q65" s="41" t="e">
        <f>((#REF!/'[1]15сен2021Копия'!U65)-1)*100</f>
        <v>#REF!</v>
      </c>
      <c r="S65" s="43">
        <v>207.5</v>
      </c>
      <c r="T65" s="43">
        <v>184.7</v>
      </c>
      <c r="U65" s="41">
        <f t="shared" si="47"/>
        <v>12.344342176502444</v>
      </c>
      <c r="V65" s="44">
        <f t="shared" si="48"/>
        <v>207.5</v>
      </c>
      <c r="W65" s="105">
        <v>192.1</v>
      </c>
      <c r="Y65" s="46">
        <f t="shared" si="45"/>
        <v>0</v>
      </c>
      <c r="Z65" s="43">
        <v>170</v>
      </c>
      <c r="AA65" s="47">
        <f t="shared" si="38"/>
        <v>191.59</v>
      </c>
    </row>
    <row r="66" spans="1:27" ht="23.25" customHeight="1" thickBot="1" x14ac:dyDescent="0.35">
      <c r="A66" s="134"/>
      <c r="B66" s="71"/>
      <c r="C66" s="235" t="s">
        <v>89</v>
      </c>
      <c r="D66" s="235"/>
      <c r="E66" s="235"/>
      <c r="F66" s="235"/>
      <c r="G66" s="235"/>
      <c r="H66" s="235"/>
      <c r="I66" s="235"/>
      <c r="J66" s="73" t="s">
        <v>26</v>
      </c>
      <c r="K66" s="74"/>
      <c r="L66" s="135" t="s">
        <v>90</v>
      </c>
      <c r="M66" s="73" t="s">
        <v>26</v>
      </c>
      <c r="N66" s="74"/>
      <c r="O66" s="135" t="s">
        <v>90</v>
      </c>
      <c r="P66" s="31"/>
      <c r="Q66" s="41" t="e">
        <f>((#REF!/'[1]15сен2021Копия'!U66)-1)*100</f>
        <v>#REF!</v>
      </c>
      <c r="R66" s="31"/>
      <c r="S66" s="43"/>
      <c r="T66" s="43"/>
      <c r="U66" s="41"/>
      <c r="V66" s="44"/>
      <c r="W66" s="85"/>
      <c r="Y66" s="46">
        <f t="shared" si="45"/>
        <v>0</v>
      </c>
      <c r="Z66" s="43"/>
      <c r="AA66" s="47">
        <f t="shared" si="34"/>
        <v>0</v>
      </c>
    </row>
    <row r="67" spans="1:27" ht="19.5" x14ac:dyDescent="0.35">
      <c r="A67" s="34">
        <v>1</v>
      </c>
      <c r="B67" s="34" t="s">
        <v>91</v>
      </c>
      <c r="C67" s="136" t="s">
        <v>92</v>
      </c>
      <c r="D67" s="137">
        <v>30</v>
      </c>
      <c r="E67" s="137">
        <v>20</v>
      </c>
      <c r="F67" s="137">
        <v>30</v>
      </c>
      <c r="G67" s="137">
        <v>20</v>
      </c>
      <c r="H67" s="137"/>
      <c r="I67" s="51">
        <v>3</v>
      </c>
      <c r="J67" s="39">
        <f t="shared" ref="J67:J74" si="49">S67</f>
        <v>138.9</v>
      </c>
      <c r="K67" s="39">
        <f t="shared" ref="K67:K74" si="50">J67*$I67</f>
        <v>416.70000000000005</v>
      </c>
      <c r="L67" s="39">
        <f>CEILING(J67*1.17*3,1)/10</f>
        <v>48.8</v>
      </c>
      <c r="M67" s="39">
        <f t="shared" ref="M67:M74" si="51">CEILING(V67*1.111,0.1)</f>
        <v>154.4</v>
      </c>
      <c r="N67" s="39">
        <f t="shared" ref="N67:N74" si="52">M67*$I67</f>
        <v>463.20000000000005</v>
      </c>
      <c r="O67" s="39">
        <f>CEILING(M67*1.17*3,1)/10</f>
        <v>54.2</v>
      </c>
      <c r="P67" s="40"/>
      <c r="Q67" s="41" t="e">
        <f>((#REF!/'[1]15сен2021Копия'!U67)-1)*100</f>
        <v>#REF!</v>
      </c>
      <c r="R67" s="42"/>
      <c r="S67" s="43">
        <v>138.9</v>
      </c>
      <c r="T67" s="43">
        <v>128.4</v>
      </c>
      <c r="U67" s="41">
        <f t="shared" ref="U67:U74" si="53">((S67/T67)-1)*100</f>
        <v>8.1775700934579412</v>
      </c>
      <c r="V67" s="44">
        <f t="shared" ref="V67:V74" si="54">CEILING(W67*1.08,0.1)</f>
        <v>138.9</v>
      </c>
      <c r="W67" s="85">
        <v>128.6</v>
      </c>
      <c r="Y67" s="46">
        <f t="shared" si="45"/>
        <v>0</v>
      </c>
      <c r="Z67" s="43">
        <v>118.2</v>
      </c>
      <c r="AA67" s="47">
        <f>Z67*1.087</f>
        <v>128.48339999999999</v>
      </c>
    </row>
    <row r="68" spans="1:27" ht="19.5" x14ac:dyDescent="0.35">
      <c r="A68" s="34">
        <v>2</v>
      </c>
      <c r="B68" s="34" t="s">
        <v>93</v>
      </c>
      <c r="C68" s="136" t="s">
        <v>94</v>
      </c>
      <c r="D68" s="137">
        <v>30</v>
      </c>
      <c r="E68" s="137">
        <v>20</v>
      </c>
      <c r="F68" s="137">
        <v>30</v>
      </c>
      <c r="G68" s="137">
        <v>20</v>
      </c>
      <c r="H68" s="137"/>
      <c r="I68" s="51">
        <v>3</v>
      </c>
      <c r="J68" s="39">
        <f t="shared" si="49"/>
        <v>138.9</v>
      </c>
      <c r="K68" s="39">
        <f t="shared" si="50"/>
        <v>416.70000000000005</v>
      </c>
      <c r="L68" s="39">
        <f t="shared" ref="L68:L74" si="55">CEILING(J68*1.17*3,1)/10</f>
        <v>48.8</v>
      </c>
      <c r="M68" s="39">
        <f t="shared" si="51"/>
        <v>154.4</v>
      </c>
      <c r="N68" s="39">
        <f t="shared" si="52"/>
        <v>463.20000000000005</v>
      </c>
      <c r="O68" s="39">
        <f t="shared" ref="O68:O74" si="56">CEILING(M68*1.17*3,1)/10</f>
        <v>54.2</v>
      </c>
      <c r="P68" s="40"/>
      <c r="Q68" s="41" t="e">
        <f>((#REF!/'[1]15сен2021Копия'!U68)-1)*100</f>
        <v>#REF!</v>
      </c>
      <c r="R68" s="42"/>
      <c r="S68" s="43">
        <v>138.9</v>
      </c>
      <c r="T68" s="43">
        <v>128.4</v>
      </c>
      <c r="U68" s="41">
        <f t="shared" si="53"/>
        <v>8.1775700934579412</v>
      </c>
      <c r="V68" s="44">
        <f t="shared" si="54"/>
        <v>138.9</v>
      </c>
      <c r="W68" s="85">
        <v>128.6</v>
      </c>
      <c r="Y68" s="46">
        <f t="shared" si="45"/>
        <v>0</v>
      </c>
      <c r="Z68" s="43">
        <v>118.2</v>
      </c>
      <c r="AA68" s="47">
        <f t="shared" ref="AA68:AA131" si="57">Z68*1.087</f>
        <v>128.48339999999999</v>
      </c>
    </row>
    <row r="69" spans="1:27" ht="19.5" x14ac:dyDescent="0.35">
      <c r="A69" s="34">
        <v>3</v>
      </c>
      <c r="B69" s="34" t="s">
        <v>95</v>
      </c>
      <c r="C69" s="136" t="s">
        <v>96</v>
      </c>
      <c r="D69" s="137">
        <v>30</v>
      </c>
      <c r="E69" s="137">
        <v>20</v>
      </c>
      <c r="F69" s="137">
        <v>30</v>
      </c>
      <c r="G69" s="137">
        <v>20</v>
      </c>
      <c r="H69" s="137"/>
      <c r="I69" s="51">
        <v>3</v>
      </c>
      <c r="J69" s="39">
        <f>S69</f>
        <v>146.80000000000001</v>
      </c>
      <c r="K69" s="39">
        <f t="shared" si="50"/>
        <v>440.40000000000003</v>
      </c>
      <c r="L69" s="39">
        <f>CEILING(J69*1.17*3,1)/10</f>
        <v>51.6</v>
      </c>
      <c r="M69" s="39">
        <f t="shared" si="51"/>
        <v>163.10000000000002</v>
      </c>
      <c r="N69" s="39">
        <f t="shared" si="52"/>
        <v>489.30000000000007</v>
      </c>
      <c r="O69" s="39">
        <f>CEILING(M69*1.17*3,1)/10</f>
        <v>57.3</v>
      </c>
      <c r="P69" s="40"/>
      <c r="Q69" s="41" t="e">
        <f>((#REF!/'[1]15сен2021Копия'!U69)-1)*100</f>
        <v>#REF!</v>
      </c>
      <c r="R69" s="42"/>
      <c r="S69" s="43">
        <v>146.80000000000001</v>
      </c>
      <c r="T69" s="43">
        <v>135.69999999999999</v>
      </c>
      <c r="U69" s="41">
        <f t="shared" si="53"/>
        <v>8.1798084008843261</v>
      </c>
      <c r="V69" s="44">
        <f>CEILING(W69*1.08,0.1)</f>
        <v>146.80000000000001</v>
      </c>
      <c r="W69" s="85">
        <v>135.9</v>
      </c>
      <c r="Y69" s="46">
        <f t="shared" si="45"/>
        <v>0</v>
      </c>
      <c r="Z69" s="43">
        <v>124.9</v>
      </c>
      <c r="AA69" s="47">
        <f t="shared" si="57"/>
        <v>135.7663</v>
      </c>
    </row>
    <row r="70" spans="1:27" s="110" customFormat="1" ht="19.5" x14ac:dyDescent="0.35">
      <c r="A70" s="34">
        <v>4</v>
      </c>
      <c r="B70" s="55" t="s">
        <v>97</v>
      </c>
      <c r="C70" s="138" t="s">
        <v>98</v>
      </c>
      <c r="D70" s="137">
        <v>45</v>
      </c>
      <c r="E70" s="137">
        <v>45</v>
      </c>
      <c r="F70" s="139">
        <v>45</v>
      </c>
      <c r="G70" s="139">
        <v>45</v>
      </c>
      <c r="H70" s="139"/>
      <c r="I70" s="140">
        <v>4</v>
      </c>
      <c r="J70" s="39">
        <f t="shared" si="49"/>
        <v>148.30000000000001</v>
      </c>
      <c r="K70" s="39">
        <f t="shared" si="50"/>
        <v>593.20000000000005</v>
      </c>
      <c r="L70" s="39">
        <f t="shared" si="55"/>
        <v>52.1</v>
      </c>
      <c r="M70" s="39">
        <f t="shared" si="51"/>
        <v>164.8</v>
      </c>
      <c r="N70" s="39">
        <f t="shared" si="52"/>
        <v>659.2</v>
      </c>
      <c r="O70" s="39">
        <f t="shared" si="56"/>
        <v>57.9</v>
      </c>
      <c r="P70" s="40"/>
      <c r="Q70" s="41" t="e">
        <f>((#REF!/'[1]15сен2021Копия'!U70)-1)*100</f>
        <v>#REF!</v>
      </c>
      <c r="R70" s="104"/>
      <c r="S70" s="43">
        <v>148.30000000000001</v>
      </c>
      <c r="T70" s="43">
        <v>137.1</v>
      </c>
      <c r="U70" s="41">
        <f t="shared" si="53"/>
        <v>8.1692195477753629</v>
      </c>
      <c r="V70" s="44">
        <f t="shared" si="54"/>
        <v>148.30000000000001</v>
      </c>
      <c r="W70" s="85">
        <v>137.30000000000001</v>
      </c>
      <c r="Y70" s="46">
        <f t="shared" si="45"/>
        <v>0</v>
      </c>
      <c r="Z70" s="43">
        <v>126.2</v>
      </c>
      <c r="AA70" s="47">
        <f t="shared" si="57"/>
        <v>137.17939999999999</v>
      </c>
    </row>
    <row r="71" spans="1:27" ht="19.5" x14ac:dyDescent="0.35">
      <c r="A71" s="34">
        <v>5</v>
      </c>
      <c r="B71" s="55" t="s">
        <v>99</v>
      </c>
      <c r="C71" s="138" t="s">
        <v>100</v>
      </c>
      <c r="D71" s="137">
        <v>45</v>
      </c>
      <c r="E71" s="137">
        <v>45</v>
      </c>
      <c r="F71" s="139">
        <v>45</v>
      </c>
      <c r="G71" s="139">
        <v>45</v>
      </c>
      <c r="H71" s="139"/>
      <c r="I71" s="140">
        <v>4</v>
      </c>
      <c r="J71" s="39">
        <f t="shared" si="49"/>
        <v>156.5</v>
      </c>
      <c r="K71" s="39">
        <f t="shared" si="50"/>
        <v>626</v>
      </c>
      <c r="L71" s="39">
        <f t="shared" si="55"/>
        <v>55</v>
      </c>
      <c r="M71" s="39">
        <f t="shared" si="51"/>
        <v>173.9</v>
      </c>
      <c r="N71" s="39">
        <f t="shared" si="52"/>
        <v>695.6</v>
      </c>
      <c r="O71" s="39">
        <f t="shared" si="56"/>
        <v>61.1</v>
      </c>
      <c r="P71" s="40"/>
      <c r="Q71" s="41" t="e">
        <f>((#REF!/'[1]15сен2021Копия'!U71)-1)*100</f>
        <v>#REF!</v>
      </c>
      <c r="R71" s="42"/>
      <c r="S71" s="43">
        <v>156.5</v>
      </c>
      <c r="T71" s="43">
        <v>144.6</v>
      </c>
      <c r="U71" s="41">
        <f t="shared" si="53"/>
        <v>8.2295988934993236</v>
      </c>
      <c r="V71" s="44">
        <f t="shared" si="54"/>
        <v>156.5</v>
      </c>
      <c r="W71" s="85">
        <v>144.9</v>
      </c>
      <c r="Y71" s="46">
        <f t="shared" si="45"/>
        <v>0</v>
      </c>
      <c r="Z71" s="43">
        <v>133.1</v>
      </c>
      <c r="AA71" s="47">
        <f t="shared" si="57"/>
        <v>144.6797</v>
      </c>
    </row>
    <row r="72" spans="1:27" ht="19.5" x14ac:dyDescent="0.35">
      <c r="A72" s="34">
        <v>6</v>
      </c>
      <c r="B72" s="55" t="s">
        <v>101</v>
      </c>
      <c r="C72" s="138" t="s">
        <v>102</v>
      </c>
      <c r="D72" s="137">
        <v>45</v>
      </c>
      <c r="E72" s="137">
        <v>45</v>
      </c>
      <c r="F72" s="139">
        <v>45</v>
      </c>
      <c r="G72" s="139">
        <v>45</v>
      </c>
      <c r="H72" s="139"/>
      <c r="I72" s="140">
        <v>4</v>
      </c>
      <c r="J72" s="39">
        <f t="shared" si="49"/>
        <v>158.1</v>
      </c>
      <c r="K72" s="39">
        <f t="shared" si="50"/>
        <v>632.4</v>
      </c>
      <c r="L72" s="39">
        <f t="shared" si="55"/>
        <v>55.5</v>
      </c>
      <c r="M72" s="39">
        <f t="shared" si="51"/>
        <v>175.70000000000002</v>
      </c>
      <c r="N72" s="39">
        <f t="shared" si="52"/>
        <v>702.80000000000007</v>
      </c>
      <c r="O72" s="39">
        <f t="shared" si="56"/>
        <v>61.7</v>
      </c>
      <c r="P72" s="40"/>
      <c r="Q72" s="41" t="e">
        <f>((#REF!/'[1]15сен2021Копия'!U72)-1)*100</f>
        <v>#REF!</v>
      </c>
      <c r="R72" s="104"/>
      <c r="S72" s="43">
        <v>158.1</v>
      </c>
      <c r="T72" s="43">
        <v>146</v>
      </c>
      <c r="U72" s="41">
        <f t="shared" si="53"/>
        <v>8.2876712328767042</v>
      </c>
      <c r="V72" s="44">
        <f t="shared" si="54"/>
        <v>158.10000000000002</v>
      </c>
      <c r="W72" s="105">
        <v>146.30000000000001</v>
      </c>
      <c r="Y72" s="46">
        <f t="shared" si="45"/>
        <v>0</v>
      </c>
      <c r="Z72" s="43">
        <v>134.4</v>
      </c>
      <c r="AA72" s="47">
        <f t="shared" si="57"/>
        <v>146.09280000000001</v>
      </c>
    </row>
    <row r="73" spans="1:27" ht="19.5" x14ac:dyDescent="0.35">
      <c r="A73" s="34">
        <v>7</v>
      </c>
      <c r="B73" s="55" t="s">
        <v>103</v>
      </c>
      <c r="C73" s="138" t="s">
        <v>104</v>
      </c>
      <c r="D73" s="137">
        <v>45</v>
      </c>
      <c r="E73" s="137">
        <v>45</v>
      </c>
      <c r="F73" s="139">
        <v>45</v>
      </c>
      <c r="G73" s="139">
        <v>45</v>
      </c>
      <c r="H73" s="139"/>
      <c r="I73" s="140">
        <v>4</v>
      </c>
      <c r="J73" s="39">
        <f t="shared" si="49"/>
        <v>164.3</v>
      </c>
      <c r="K73" s="39">
        <f t="shared" si="50"/>
        <v>657.2</v>
      </c>
      <c r="L73" s="39">
        <f t="shared" si="55"/>
        <v>57.7</v>
      </c>
      <c r="M73" s="39">
        <f t="shared" si="51"/>
        <v>182.60000000000002</v>
      </c>
      <c r="N73" s="39">
        <f t="shared" si="52"/>
        <v>730.40000000000009</v>
      </c>
      <c r="O73" s="39">
        <f t="shared" si="56"/>
        <v>64.099999999999994</v>
      </c>
      <c r="P73" s="40"/>
      <c r="Q73" s="41" t="e">
        <f>((#REF!/'[1]15сен2021Копия'!U73)-1)*100</f>
        <v>#REF!</v>
      </c>
      <c r="R73" s="104"/>
      <c r="S73" s="43">
        <v>164.3</v>
      </c>
      <c r="T73" s="43">
        <v>151.9</v>
      </c>
      <c r="U73" s="41">
        <f t="shared" si="53"/>
        <v>8.163265306122458</v>
      </c>
      <c r="V73" s="44">
        <f t="shared" si="54"/>
        <v>164.3</v>
      </c>
      <c r="W73" s="105">
        <v>152.1</v>
      </c>
      <c r="Y73" s="46">
        <f t="shared" si="45"/>
        <v>0</v>
      </c>
      <c r="Z73" s="43">
        <v>139.80000000000001</v>
      </c>
      <c r="AA73" s="47">
        <f t="shared" si="57"/>
        <v>151.96260000000001</v>
      </c>
    </row>
    <row r="74" spans="1:27" ht="19.5" x14ac:dyDescent="0.35">
      <c r="A74" s="34">
        <v>8</v>
      </c>
      <c r="B74" s="55" t="s">
        <v>105</v>
      </c>
      <c r="C74" s="138" t="s">
        <v>106</v>
      </c>
      <c r="D74" s="137">
        <v>45</v>
      </c>
      <c r="E74" s="137">
        <v>45</v>
      </c>
      <c r="F74" s="139">
        <v>45</v>
      </c>
      <c r="G74" s="139">
        <v>45</v>
      </c>
      <c r="H74" s="139"/>
      <c r="I74" s="140">
        <v>4</v>
      </c>
      <c r="J74" s="39">
        <f t="shared" si="49"/>
        <v>172.3</v>
      </c>
      <c r="K74" s="39">
        <f t="shared" si="50"/>
        <v>689.2</v>
      </c>
      <c r="L74" s="39">
        <f t="shared" si="55"/>
        <v>60.5</v>
      </c>
      <c r="M74" s="39">
        <f t="shared" si="51"/>
        <v>191.5</v>
      </c>
      <c r="N74" s="39">
        <f t="shared" si="52"/>
        <v>766</v>
      </c>
      <c r="O74" s="39">
        <f t="shared" si="56"/>
        <v>67.3</v>
      </c>
      <c r="P74" s="40"/>
      <c r="Q74" s="41" t="e">
        <f>((#REF!/'[1]15сен2021Копия'!U74)-1)*100</f>
        <v>#REF!</v>
      </c>
      <c r="R74" s="104"/>
      <c r="S74" s="43">
        <v>172.3</v>
      </c>
      <c r="T74" s="43">
        <v>159.30000000000001</v>
      </c>
      <c r="U74" s="41">
        <f t="shared" si="53"/>
        <v>8.1607030759573096</v>
      </c>
      <c r="V74" s="44">
        <f t="shared" si="54"/>
        <v>172.3</v>
      </c>
      <c r="W74" s="105">
        <v>159.5</v>
      </c>
      <c r="Y74" s="46">
        <f t="shared" si="45"/>
        <v>0</v>
      </c>
      <c r="Z74" s="43">
        <v>146.6</v>
      </c>
      <c r="AA74" s="47">
        <f t="shared" si="57"/>
        <v>159.35419999999999</v>
      </c>
    </row>
    <row r="75" spans="1:27" ht="19.5" thickBot="1" x14ac:dyDescent="0.35">
      <c r="A75" s="34"/>
      <c r="B75" s="55"/>
      <c r="C75" s="138"/>
      <c r="D75" s="139"/>
      <c r="E75" s="137"/>
      <c r="F75" s="139"/>
      <c r="G75" s="139"/>
      <c r="H75" s="139"/>
      <c r="I75" s="140"/>
      <c r="J75" s="39"/>
      <c r="K75" s="39"/>
      <c r="L75" s="39"/>
      <c r="M75" s="39"/>
      <c r="N75" s="39"/>
      <c r="O75" s="39"/>
      <c r="P75" s="40"/>
      <c r="Q75" s="41" t="e">
        <f>((#REF!/'[1]15сен2021Копия'!U75)-1)*100</f>
        <v>#REF!</v>
      </c>
      <c r="R75" s="104"/>
      <c r="S75" s="43"/>
      <c r="T75" s="43"/>
      <c r="U75" s="41"/>
      <c r="V75" s="44"/>
      <c r="W75" s="105"/>
      <c r="Y75" s="46"/>
      <c r="Z75" s="43"/>
      <c r="AA75" s="47">
        <f t="shared" si="57"/>
        <v>0</v>
      </c>
    </row>
    <row r="76" spans="1:27" ht="33" customHeight="1" thickBot="1" x14ac:dyDescent="0.35">
      <c r="A76" s="134"/>
      <c r="B76" s="71"/>
      <c r="C76" s="235" t="s">
        <v>107</v>
      </c>
      <c r="D76" s="235"/>
      <c r="E76" s="235"/>
      <c r="F76" s="235"/>
      <c r="G76" s="235"/>
      <c r="H76" s="235"/>
      <c r="I76" s="236"/>
      <c r="J76" s="73" t="s">
        <v>26</v>
      </c>
      <c r="K76" s="74"/>
      <c r="L76" s="135" t="s">
        <v>79</v>
      </c>
      <c r="M76" s="73" t="s">
        <v>26</v>
      </c>
      <c r="N76" s="74"/>
      <c r="O76" s="135" t="s">
        <v>79</v>
      </c>
      <c r="P76" s="31"/>
      <c r="Q76" s="41" t="e">
        <f>((#REF!/'[1]15сен2021Копия'!U76)-1)*100</f>
        <v>#REF!</v>
      </c>
      <c r="R76" s="31"/>
      <c r="S76" s="43"/>
      <c r="T76" s="43"/>
      <c r="U76" s="41"/>
      <c r="V76" s="44"/>
      <c r="W76" s="85"/>
      <c r="Y76" s="46">
        <f t="shared" ref="Y76:Y89" si="58">V76-S76</f>
        <v>0</v>
      </c>
      <c r="Z76" s="43"/>
      <c r="AA76" s="47">
        <f t="shared" si="57"/>
        <v>0</v>
      </c>
    </row>
    <row r="77" spans="1:27" ht="18.75" x14ac:dyDescent="0.3">
      <c r="A77" s="34">
        <v>1</v>
      </c>
      <c r="B77" s="55">
        <v>102</v>
      </c>
      <c r="C77" s="138" t="s">
        <v>108</v>
      </c>
      <c r="D77" s="139">
        <v>90</v>
      </c>
      <c r="E77" s="137">
        <v>90</v>
      </c>
      <c r="F77" s="139">
        <v>90</v>
      </c>
      <c r="G77" s="139">
        <v>90</v>
      </c>
      <c r="H77" s="139"/>
      <c r="I77" s="140">
        <v>3</v>
      </c>
      <c r="J77" s="120">
        <f>S77</f>
        <v>174.7</v>
      </c>
      <c r="K77" s="39">
        <f>J77*$I77</f>
        <v>524.09999999999991</v>
      </c>
      <c r="L77" s="39">
        <f>CEILING(J77*1.17*2.5,1)/10</f>
        <v>51.1</v>
      </c>
      <c r="M77" s="39">
        <f>CEILING(V77*1.111,0.1)</f>
        <v>194.10000000000002</v>
      </c>
      <c r="N77" s="39">
        <f>M77*$I77</f>
        <v>582.30000000000007</v>
      </c>
      <c r="O77" s="39">
        <f>CEILING(M77*1.17*2.5,1)/10</f>
        <v>56.8</v>
      </c>
      <c r="P77" s="40"/>
      <c r="Q77" s="41" t="e">
        <f>((#REF!/'[1]15сен2021Копия'!U77)-1)*100</f>
        <v>#REF!</v>
      </c>
      <c r="R77" s="104"/>
      <c r="S77" s="43">
        <v>174.7</v>
      </c>
      <c r="T77" s="43">
        <v>161.5</v>
      </c>
      <c r="U77" s="41">
        <f>((S77/T77)-1)*100</f>
        <v>8.1733746130030926</v>
      </c>
      <c r="V77" s="44">
        <f>CEILING(W77*1.08,0.1)</f>
        <v>174.70000000000002</v>
      </c>
      <c r="W77" s="105">
        <v>161.69999999999999</v>
      </c>
      <c r="Y77" s="46">
        <f>V77-S77</f>
        <v>0</v>
      </c>
      <c r="Z77" s="141">
        <v>148.6</v>
      </c>
      <c r="AA77" s="47">
        <f t="shared" si="57"/>
        <v>161.5282</v>
      </c>
    </row>
    <row r="78" spans="1:27" ht="18.75" x14ac:dyDescent="0.3">
      <c r="A78" s="34">
        <v>2</v>
      </c>
      <c r="B78" s="55">
        <v>100</v>
      </c>
      <c r="C78" s="138" t="s">
        <v>109</v>
      </c>
      <c r="D78" s="139">
        <v>90</v>
      </c>
      <c r="E78" s="137">
        <v>90</v>
      </c>
      <c r="F78" s="139">
        <v>90</v>
      </c>
      <c r="G78" s="139">
        <v>90</v>
      </c>
      <c r="H78" s="139"/>
      <c r="I78" s="140">
        <v>3</v>
      </c>
      <c r="J78" s="39">
        <f>S78</f>
        <v>186.9</v>
      </c>
      <c r="K78" s="39">
        <f>T78</f>
        <v>172.7</v>
      </c>
      <c r="L78" s="39">
        <f>CEILING(J78*1.17*2.5,1)/10</f>
        <v>54.7</v>
      </c>
      <c r="M78" s="39">
        <f>CEILING(V78*1.111,0.1)</f>
        <v>207.70000000000002</v>
      </c>
      <c r="N78" s="39">
        <f>M78*$I78</f>
        <v>623.1</v>
      </c>
      <c r="O78" s="39">
        <f>CEILING(M78*1.17*2.5,1)/10</f>
        <v>60.8</v>
      </c>
      <c r="P78" s="40"/>
      <c r="Q78" s="41" t="e">
        <f>((#REF!/'[1]15сен2021Копия'!U78)-1)*100</f>
        <v>#REF!</v>
      </c>
      <c r="R78" s="104"/>
      <c r="S78" s="43">
        <v>186.9</v>
      </c>
      <c r="T78" s="43">
        <v>172.7</v>
      </c>
      <c r="U78" s="41">
        <f>((S78/T78)-1)*100</f>
        <v>8.2223508975101325</v>
      </c>
      <c r="V78" s="44">
        <f>CEILING(W78*1.08,0.1)</f>
        <v>186.9</v>
      </c>
      <c r="W78" s="105">
        <v>173</v>
      </c>
      <c r="Y78" s="46">
        <f t="shared" si="58"/>
        <v>0</v>
      </c>
      <c r="Z78" s="43">
        <v>158.9</v>
      </c>
      <c r="AA78" s="47">
        <f t="shared" si="57"/>
        <v>172.7243</v>
      </c>
    </row>
    <row r="79" spans="1:27" ht="18.75" x14ac:dyDescent="0.3">
      <c r="A79" s="34">
        <v>3</v>
      </c>
      <c r="B79" s="55">
        <v>101</v>
      </c>
      <c r="C79" s="138" t="s">
        <v>110</v>
      </c>
      <c r="D79" s="139">
        <v>90</v>
      </c>
      <c r="E79" s="137">
        <v>90</v>
      </c>
      <c r="F79" s="139">
        <v>90</v>
      </c>
      <c r="G79" s="139">
        <v>90</v>
      </c>
      <c r="H79" s="139"/>
      <c r="I79" s="140">
        <v>3</v>
      </c>
      <c r="J79" s="39">
        <f t="shared" ref="J79:J80" si="59">S79</f>
        <v>186.9</v>
      </c>
      <c r="K79" s="39">
        <f>J79*$I79</f>
        <v>560.70000000000005</v>
      </c>
      <c r="L79" s="39">
        <f>CEILING(J79*1.17*2.5,1)/10</f>
        <v>54.7</v>
      </c>
      <c r="M79" s="39">
        <f t="shared" ref="M79:M80" si="60">CEILING(V79*1.111,0.1)</f>
        <v>207.70000000000002</v>
      </c>
      <c r="N79" s="39">
        <f>M79*$I79</f>
        <v>623.1</v>
      </c>
      <c r="O79" s="39">
        <f>CEILING(M79*1.17*2.5,1)/10</f>
        <v>60.8</v>
      </c>
      <c r="P79" s="40"/>
      <c r="Q79" s="41" t="e">
        <f>((#REF!/'[1]15сен2021Копия'!U79)-1)*100</f>
        <v>#REF!</v>
      </c>
      <c r="R79" s="104"/>
      <c r="S79" s="43">
        <v>186.9</v>
      </c>
      <c r="T79" s="43">
        <v>172.7</v>
      </c>
      <c r="U79" s="41">
        <f t="shared" ref="U79" si="61">((S79/T79)-1)*100</f>
        <v>8.2223508975101325</v>
      </c>
      <c r="V79" s="44">
        <f t="shared" ref="V79:V80" si="62">CEILING(W79*1.08,0.1)</f>
        <v>186.9</v>
      </c>
      <c r="W79" s="105">
        <v>173</v>
      </c>
      <c r="Y79" s="46">
        <f t="shared" si="58"/>
        <v>0</v>
      </c>
      <c r="Z79" s="43">
        <v>158.9</v>
      </c>
      <c r="AA79" s="47">
        <f t="shared" si="57"/>
        <v>172.7243</v>
      </c>
    </row>
    <row r="80" spans="1:27" ht="19.5" thickBot="1" x14ac:dyDescent="0.35">
      <c r="A80" s="34">
        <v>4</v>
      </c>
      <c r="B80" s="55">
        <v>103</v>
      </c>
      <c r="C80" s="138" t="s">
        <v>111</v>
      </c>
      <c r="D80" s="139">
        <v>90</v>
      </c>
      <c r="E80" s="137">
        <v>90</v>
      </c>
      <c r="F80" s="139">
        <v>90</v>
      </c>
      <c r="G80" s="139">
        <v>90</v>
      </c>
      <c r="H80" s="139"/>
      <c r="I80" s="140">
        <v>3</v>
      </c>
      <c r="J80" s="120">
        <f t="shared" si="59"/>
        <v>186.9</v>
      </c>
      <c r="K80" s="39">
        <f>J80*$I80</f>
        <v>560.70000000000005</v>
      </c>
      <c r="L80" s="39">
        <f>CEILING(J80*1.17*2.5,1)/10</f>
        <v>54.7</v>
      </c>
      <c r="M80" s="39">
        <f t="shared" si="60"/>
        <v>207.70000000000002</v>
      </c>
      <c r="N80" s="39">
        <f>M80*$I80</f>
        <v>623.1</v>
      </c>
      <c r="O80" s="39">
        <f>CEILING(M80*1.17*2.5,1)/10</f>
        <v>60.8</v>
      </c>
      <c r="P80" s="40"/>
      <c r="Q80" s="41" t="e">
        <f>((#REF!/'[1]15сен2021Копия'!U80)-1)*100</f>
        <v>#REF!</v>
      </c>
      <c r="R80" s="104"/>
      <c r="S80" s="43">
        <v>186.9</v>
      </c>
      <c r="T80" s="43">
        <v>172.7</v>
      </c>
      <c r="U80" s="41">
        <f>((S80/T80)-1)*100</f>
        <v>8.2223508975101325</v>
      </c>
      <c r="V80" s="44">
        <f t="shared" si="62"/>
        <v>186.9</v>
      </c>
      <c r="W80" s="105">
        <v>173</v>
      </c>
      <c r="Y80" s="46">
        <f t="shared" si="58"/>
        <v>0</v>
      </c>
      <c r="Z80" s="43">
        <v>158.9</v>
      </c>
      <c r="AA80" s="47">
        <f t="shared" si="57"/>
        <v>172.7243</v>
      </c>
    </row>
    <row r="81" spans="1:27" ht="18.75" customHeight="1" x14ac:dyDescent="0.2">
      <c r="A81" s="221" t="s">
        <v>12</v>
      </c>
      <c r="B81" s="222" t="s">
        <v>13</v>
      </c>
      <c r="C81" s="223" t="s">
        <v>14</v>
      </c>
      <c r="D81" s="224" t="s">
        <v>15</v>
      </c>
      <c r="E81" s="224"/>
      <c r="F81" s="224"/>
      <c r="G81" s="224"/>
      <c r="H81" s="224"/>
      <c r="I81" s="230" t="s">
        <v>112</v>
      </c>
      <c r="J81" s="229" t="s">
        <v>17</v>
      </c>
      <c r="K81" s="20"/>
      <c r="L81" s="228" t="s">
        <v>18</v>
      </c>
      <c r="M81" s="229" t="s">
        <v>17</v>
      </c>
      <c r="N81" s="20"/>
      <c r="O81" s="228" t="s">
        <v>18</v>
      </c>
      <c r="P81" s="21"/>
      <c r="Q81" s="41" t="e">
        <f>((#REF!/'[1]15сен2021Копия'!U81)-1)*100</f>
        <v>#REF!</v>
      </c>
      <c r="R81" s="21"/>
      <c r="S81" s="43"/>
      <c r="T81" s="43"/>
      <c r="U81" s="41"/>
      <c r="V81" s="44"/>
      <c r="W81" s="142"/>
      <c r="Y81" s="46">
        <f t="shared" si="58"/>
        <v>0</v>
      </c>
      <c r="Z81" s="43"/>
      <c r="AA81" s="47">
        <f t="shared" si="57"/>
        <v>0</v>
      </c>
    </row>
    <row r="82" spans="1:27" s="110" customFormat="1" ht="27.75" customHeight="1" thickBot="1" x14ac:dyDescent="0.25">
      <c r="A82" s="221"/>
      <c r="B82" s="222"/>
      <c r="C82" s="223"/>
      <c r="D82" s="224" t="s">
        <v>19</v>
      </c>
      <c r="E82" s="224"/>
      <c r="F82" s="224" t="s">
        <v>20</v>
      </c>
      <c r="G82" s="224"/>
      <c r="H82" s="243" t="s">
        <v>21</v>
      </c>
      <c r="I82" s="231"/>
      <c r="J82" s="229"/>
      <c r="K82" s="20"/>
      <c r="L82" s="228"/>
      <c r="M82" s="229"/>
      <c r="N82" s="20"/>
      <c r="O82" s="228"/>
      <c r="P82" s="21"/>
      <c r="Q82" s="41" t="e">
        <f>((#REF!/'[1]15сен2021Копия'!U82)-1)*100</f>
        <v>#REF!</v>
      </c>
      <c r="R82" s="21"/>
      <c r="S82" s="43"/>
      <c r="T82" s="43"/>
      <c r="U82" s="41"/>
      <c r="V82" s="44"/>
      <c r="W82" s="142"/>
      <c r="Y82" s="46">
        <f t="shared" si="58"/>
        <v>0</v>
      </c>
      <c r="Z82" s="43"/>
      <c r="AA82" s="47">
        <f t="shared" si="57"/>
        <v>0</v>
      </c>
    </row>
    <row r="83" spans="1:27" ht="27.75" thickBot="1" x14ac:dyDescent="0.25">
      <c r="A83" s="8"/>
      <c r="B83" s="8"/>
      <c r="C83" s="143"/>
      <c r="D83" s="144" t="s">
        <v>24</v>
      </c>
      <c r="E83" s="144" t="s">
        <v>25</v>
      </c>
      <c r="F83" s="144" t="s">
        <v>24</v>
      </c>
      <c r="G83" s="144" t="s">
        <v>25</v>
      </c>
      <c r="H83" s="244"/>
      <c r="I83" s="231"/>
      <c r="J83" s="29"/>
      <c r="K83" s="29"/>
      <c r="L83" s="29"/>
      <c r="M83" s="73"/>
      <c r="N83" s="74"/>
      <c r="O83" s="29"/>
      <c r="P83" s="31"/>
      <c r="Q83" s="41" t="e">
        <f>((#REF!/'[1]15сен2021Копия'!U83)-1)*100</f>
        <v>#REF!</v>
      </c>
      <c r="R83" s="31"/>
      <c r="S83" s="43"/>
      <c r="T83" s="43"/>
      <c r="U83" s="41"/>
      <c r="V83" s="44"/>
      <c r="W83" s="115"/>
      <c r="Y83" s="46">
        <f t="shared" si="58"/>
        <v>0</v>
      </c>
      <c r="Z83" s="43"/>
      <c r="AA83" s="47">
        <f t="shared" si="57"/>
        <v>0</v>
      </c>
    </row>
    <row r="84" spans="1:27" ht="26.25" customHeight="1" thickBot="1" x14ac:dyDescent="0.25">
      <c r="A84" s="23"/>
      <c r="B84" s="24"/>
      <c r="C84" s="71" t="s">
        <v>113</v>
      </c>
      <c r="D84" s="71"/>
      <c r="E84" s="71"/>
      <c r="F84" s="71"/>
      <c r="G84" s="71"/>
      <c r="H84" s="71"/>
      <c r="I84" s="71"/>
      <c r="J84" s="125" t="s">
        <v>114</v>
      </c>
      <c r="K84" s="125"/>
      <c r="L84" s="145" t="s">
        <v>115</v>
      </c>
      <c r="M84" s="125" t="s">
        <v>114</v>
      </c>
      <c r="N84" s="125"/>
      <c r="O84" s="145" t="s">
        <v>115</v>
      </c>
      <c r="P84" s="128"/>
      <c r="Q84" s="41" t="e">
        <f>((#REF!/'[1]15сен2021Копия'!U84)-1)*100</f>
        <v>#REF!</v>
      </c>
      <c r="S84" s="43"/>
      <c r="T84" s="43"/>
      <c r="U84" s="41"/>
      <c r="V84" s="44"/>
      <c r="W84" s="129"/>
      <c r="X84" t="s">
        <v>116</v>
      </c>
      <c r="Y84" s="46"/>
      <c r="Z84" s="43"/>
      <c r="AA84" s="47">
        <f t="shared" si="57"/>
        <v>0</v>
      </c>
    </row>
    <row r="85" spans="1:27" ht="19.5" x14ac:dyDescent="0.35">
      <c r="A85" s="93">
        <v>1</v>
      </c>
      <c r="B85" s="93">
        <v>82</v>
      </c>
      <c r="C85" s="146" t="s">
        <v>117</v>
      </c>
      <c r="D85" s="147"/>
      <c r="E85" s="147"/>
      <c r="F85" s="147"/>
      <c r="G85" s="147"/>
      <c r="H85" s="147">
        <v>60</v>
      </c>
      <c r="I85" s="148">
        <v>0.25</v>
      </c>
      <c r="J85" s="149">
        <f t="shared" ref="J85:J88" si="63">S85</f>
        <v>56.5</v>
      </c>
      <c r="K85" s="149"/>
      <c r="L85" s="133">
        <f t="shared" ref="L85:L88" si="64">J85*8</f>
        <v>452</v>
      </c>
      <c r="M85" s="39">
        <f t="shared" ref="M85:M88" si="65">CEILING(V85*1.111,0.1)</f>
        <v>62.800000000000004</v>
      </c>
      <c r="N85" s="149"/>
      <c r="O85" s="133">
        <f t="shared" ref="O85:O86" si="66">M85*8</f>
        <v>502.40000000000003</v>
      </c>
      <c r="P85" s="150"/>
      <c r="Q85" s="41" t="e">
        <f>((#REF!/'[1]15сен2021Копия'!U85)-1)*100</f>
        <v>#REF!</v>
      </c>
      <c r="S85" s="43">
        <v>56.5</v>
      </c>
      <c r="T85" s="43">
        <v>52</v>
      </c>
      <c r="U85" s="41">
        <f t="shared" ref="U85" si="67">((S85/T85)-1)*100</f>
        <v>8.6538461538461462</v>
      </c>
      <c r="V85" s="44">
        <f t="shared" ref="V85:V88" si="68">CEILING(W85*1,0.1)</f>
        <v>56.5</v>
      </c>
      <c r="W85" s="105">
        <f>((X85*I85*8)+22)/8</f>
        <v>56.5</v>
      </c>
      <c r="X85" s="105">
        <v>215</v>
      </c>
      <c r="Y85" s="46"/>
      <c r="Z85" s="43"/>
      <c r="AA85" s="47">
        <f t="shared" si="57"/>
        <v>0</v>
      </c>
    </row>
    <row r="86" spans="1:27" ht="19.5" x14ac:dyDescent="0.35">
      <c r="A86" s="93">
        <v>2</v>
      </c>
      <c r="B86" s="93">
        <v>52</v>
      </c>
      <c r="C86" s="146" t="s">
        <v>118</v>
      </c>
      <c r="D86" s="147"/>
      <c r="E86" s="147"/>
      <c r="F86" s="147"/>
      <c r="G86" s="147"/>
      <c r="H86" s="147">
        <v>60</v>
      </c>
      <c r="I86" s="148">
        <v>0.3</v>
      </c>
      <c r="J86" s="149">
        <f t="shared" si="63"/>
        <v>56.8</v>
      </c>
      <c r="K86" s="149"/>
      <c r="L86" s="133">
        <f t="shared" si="64"/>
        <v>454.4</v>
      </c>
      <c r="M86" s="39">
        <f t="shared" si="65"/>
        <v>63.2</v>
      </c>
      <c r="N86" s="149"/>
      <c r="O86" s="133">
        <f t="shared" si="66"/>
        <v>505.6</v>
      </c>
      <c r="P86" s="150"/>
      <c r="Q86" s="41" t="e">
        <f>((#REF!/'[1]15сен2021Копия'!U86)-1)*100</f>
        <v>#REF!</v>
      </c>
      <c r="S86" s="43">
        <v>56.8</v>
      </c>
      <c r="T86" s="43">
        <v>52.5</v>
      </c>
      <c r="U86" s="41">
        <f>((S86/T86)-1)*100</f>
        <v>8.1904761904761934</v>
      </c>
      <c r="V86" s="44">
        <f t="shared" si="68"/>
        <v>56.800000000000004</v>
      </c>
      <c r="W86" s="105">
        <f>((X86*I86*8)+22)/8</f>
        <v>56.75</v>
      </c>
      <c r="X86" s="105">
        <v>180</v>
      </c>
      <c r="Y86" s="46"/>
      <c r="Z86" s="43"/>
      <c r="AA86" s="47">
        <f t="shared" si="57"/>
        <v>0</v>
      </c>
    </row>
    <row r="87" spans="1:27" ht="19.5" x14ac:dyDescent="0.35">
      <c r="A87" s="93">
        <v>3</v>
      </c>
      <c r="B87" s="93">
        <v>51</v>
      </c>
      <c r="C87" s="146" t="s">
        <v>119</v>
      </c>
      <c r="D87" s="147"/>
      <c r="E87" s="147"/>
      <c r="F87" s="147"/>
      <c r="G87" s="147"/>
      <c r="H87" s="147">
        <v>60</v>
      </c>
      <c r="I87" s="148">
        <v>0.35</v>
      </c>
      <c r="J87" s="149">
        <f>S87</f>
        <v>65.8</v>
      </c>
      <c r="K87" s="149"/>
      <c r="L87" s="133">
        <f>J87*8</f>
        <v>526.4</v>
      </c>
      <c r="M87" s="39">
        <f t="shared" si="65"/>
        <v>73.2</v>
      </c>
      <c r="N87" s="149"/>
      <c r="O87" s="133">
        <f>M87*8</f>
        <v>585.6</v>
      </c>
      <c r="P87" s="150"/>
      <c r="Q87" s="41" t="e">
        <f>((#REF!/'[1]15сен2021Копия'!U87)-1)*100</f>
        <v>#REF!</v>
      </c>
      <c r="S87" s="43">
        <v>65.8</v>
      </c>
      <c r="T87" s="43">
        <v>60.8</v>
      </c>
      <c r="U87" s="41">
        <f>((S87/T87)-1)*100</f>
        <v>8.2236842105263044</v>
      </c>
      <c r="V87" s="44">
        <f>CEILING(W87*1,0.1)</f>
        <v>65.8</v>
      </c>
      <c r="W87" s="105">
        <f>((X87*I87*8)+22)/8</f>
        <v>65.75</v>
      </c>
      <c r="X87" s="105">
        <v>180</v>
      </c>
      <c r="Y87" s="46"/>
      <c r="Z87" s="43"/>
      <c r="AA87" s="47">
        <f t="shared" si="57"/>
        <v>0</v>
      </c>
    </row>
    <row r="88" spans="1:27" s="161" customFormat="1" ht="37.5" customHeight="1" thickBot="1" x14ac:dyDescent="0.25">
      <c r="A88" s="93">
        <v>4</v>
      </c>
      <c r="B88" s="151">
        <v>81</v>
      </c>
      <c r="C88" s="152" t="s">
        <v>120</v>
      </c>
      <c r="D88" s="153"/>
      <c r="E88" s="153"/>
      <c r="F88" s="153"/>
      <c r="G88" s="153"/>
      <c r="H88" s="153">
        <v>60</v>
      </c>
      <c r="I88" s="148">
        <v>0.3</v>
      </c>
      <c r="J88" s="155">
        <f t="shared" si="63"/>
        <v>70.900000000000006</v>
      </c>
      <c r="K88" s="155"/>
      <c r="L88" s="154">
        <f t="shared" si="64"/>
        <v>567.20000000000005</v>
      </c>
      <c r="M88" s="39">
        <f t="shared" si="65"/>
        <v>78.800000000000011</v>
      </c>
      <c r="N88" s="155"/>
      <c r="O88" s="154">
        <f t="shared" ref="O88" si="69">M88*8</f>
        <v>630.40000000000009</v>
      </c>
      <c r="P88" s="156"/>
      <c r="Q88" s="41" t="e">
        <f>((#REF!/'[1]15сен2021Копия'!U88)-1)*100</f>
        <v>#REF!</v>
      </c>
      <c r="R88" s="157"/>
      <c r="S88" s="43">
        <v>70.900000000000006</v>
      </c>
      <c r="T88" s="43">
        <v>65.5</v>
      </c>
      <c r="U88" s="158">
        <f>((S88/T88)-1)*100</f>
        <v>8.2442748091603235</v>
      </c>
      <c r="V88" s="44">
        <f t="shared" si="68"/>
        <v>70.900000000000006</v>
      </c>
      <c r="W88" s="159">
        <f>((X88*I88*8)+22)/8</f>
        <v>70.849999999999994</v>
      </c>
      <c r="X88" s="159">
        <v>227</v>
      </c>
      <c r="Y88" s="160"/>
      <c r="Z88" s="43"/>
      <c r="AA88" s="47">
        <f t="shared" si="57"/>
        <v>0</v>
      </c>
    </row>
    <row r="89" spans="1:27" ht="25.5" customHeight="1" thickBot="1" x14ac:dyDescent="0.25">
      <c r="A89" s="239"/>
      <c r="B89" s="240"/>
      <c r="C89" s="162" t="s">
        <v>121</v>
      </c>
      <c r="D89" s="71"/>
      <c r="E89" s="71"/>
      <c r="F89" s="71"/>
      <c r="G89" s="71"/>
      <c r="H89" s="71"/>
      <c r="I89" s="163"/>
      <c r="J89" s="163"/>
      <c r="K89" s="163"/>
      <c r="L89" s="164"/>
      <c r="M89" s="163"/>
      <c r="N89" s="163"/>
      <c r="O89" s="164"/>
      <c r="P89" s="128"/>
      <c r="Q89" s="41" t="e">
        <f>((#REF!/'[1]15сен2021Копия'!U89)-1)*100</f>
        <v>#REF!</v>
      </c>
      <c r="S89" s="43"/>
      <c r="T89" s="43"/>
      <c r="U89" s="41"/>
      <c r="V89" s="44"/>
      <c r="W89" s="129"/>
      <c r="Y89" s="46">
        <f t="shared" si="58"/>
        <v>0</v>
      </c>
      <c r="Z89" s="43"/>
      <c r="AA89" s="47">
        <f t="shared" si="57"/>
        <v>0</v>
      </c>
    </row>
    <row r="90" spans="1:27" ht="23.25" customHeight="1" thickBot="1" x14ac:dyDescent="0.25">
      <c r="A90" s="122"/>
      <c r="B90" s="123"/>
      <c r="C90" s="124" t="s">
        <v>122</v>
      </c>
      <c r="D90" s="124"/>
      <c r="E90" s="124"/>
      <c r="F90" s="124"/>
      <c r="G90" s="124"/>
      <c r="H90" s="124"/>
      <c r="I90" s="124"/>
      <c r="J90" s="125" t="s">
        <v>26</v>
      </c>
      <c r="K90" s="126"/>
      <c r="L90" s="127"/>
      <c r="M90" s="125" t="s">
        <v>26</v>
      </c>
      <c r="N90" s="126"/>
      <c r="O90" s="127"/>
      <c r="P90" s="128"/>
      <c r="Q90" s="41" t="e">
        <f>((#REF!/'[1]15сен2021Копия'!U90)-1)*100</f>
        <v>#REF!</v>
      </c>
      <c r="S90" s="43"/>
      <c r="T90" s="43"/>
      <c r="U90" s="41"/>
      <c r="V90" s="44"/>
      <c r="W90" s="129"/>
      <c r="Y90" s="46"/>
      <c r="Z90" s="43"/>
      <c r="AA90" s="47">
        <f t="shared" si="57"/>
        <v>0</v>
      </c>
    </row>
    <row r="91" spans="1:27" ht="19.5" x14ac:dyDescent="0.35">
      <c r="A91" s="86">
        <v>1</v>
      </c>
      <c r="B91" s="86" t="s">
        <v>123</v>
      </c>
      <c r="C91" s="119" t="s">
        <v>124</v>
      </c>
      <c r="D91" s="119"/>
      <c r="E91" s="119"/>
      <c r="F91" s="119">
        <v>45</v>
      </c>
      <c r="G91" s="119">
        <v>45</v>
      </c>
      <c r="H91" s="165"/>
      <c r="I91" s="166">
        <v>3</v>
      </c>
      <c r="J91" s="133">
        <f>S91</f>
        <v>153.4</v>
      </c>
      <c r="K91" s="133"/>
      <c r="L91" s="38">
        <f>J91*$I91</f>
        <v>460.20000000000005</v>
      </c>
      <c r="M91" s="39">
        <f t="shared" ref="M91:M141" si="70">CEILING(V91*1.111,0.1)</f>
        <v>170.5</v>
      </c>
      <c r="N91" s="133"/>
      <c r="O91" s="38">
        <f>M91*$I91</f>
        <v>511.5</v>
      </c>
      <c r="P91" s="59"/>
      <c r="Q91" s="41" t="e">
        <f>((#REF!/'[1]15сен2021Копия'!U91)-1)*100</f>
        <v>#REF!</v>
      </c>
      <c r="S91" s="43">
        <v>153.4</v>
      </c>
      <c r="T91" s="43">
        <v>141.69999999999999</v>
      </c>
      <c r="U91" s="41">
        <f t="shared" ref="U91:U147" si="71">((S91/T91)-1)*100</f>
        <v>8.2568807339449712</v>
      </c>
      <c r="V91" s="44">
        <f t="shared" ref="V91:V141" si="72">CEILING(W91*1.08,0.1)</f>
        <v>153.4</v>
      </c>
      <c r="W91" s="105">
        <v>142</v>
      </c>
      <c r="Y91" s="46">
        <f t="shared" ref="Y91:Y111" si="73">V91-S91</f>
        <v>0</v>
      </c>
      <c r="Z91" s="43">
        <v>130.5</v>
      </c>
      <c r="AA91" s="47">
        <f t="shared" si="57"/>
        <v>141.8535</v>
      </c>
    </row>
    <row r="92" spans="1:27" ht="19.5" x14ac:dyDescent="0.35">
      <c r="A92" s="86">
        <v>2</v>
      </c>
      <c r="B92" s="86">
        <v>18</v>
      </c>
      <c r="C92" s="119" t="s">
        <v>125</v>
      </c>
      <c r="D92" s="119"/>
      <c r="E92" s="119"/>
      <c r="F92" s="119">
        <v>45</v>
      </c>
      <c r="G92" s="119">
        <v>45</v>
      </c>
      <c r="H92" s="165"/>
      <c r="I92" s="166">
        <v>3</v>
      </c>
      <c r="J92" s="133">
        <f>S92</f>
        <v>158.6</v>
      </c>
      <c r="K92" s="133"/>
      <c r="L92" s="38">
        <f>J92*$I92</f>
        <v>475.79999999999995</v>
      </c>
      <c r="M92" s="39">
        <f t="shared" si="70"/>
        <v>176.3</v>
      </c>
      <c r="N92" s="133"/>
      <c r="O92" s="38">
        <f>M92*$I92</f>
        <v>528.90000000000009</v>
      </c>
      <c r="P92" s="59"/>
      <c r="Q92" s="41" t="e">
        <f>((#REF!/'[1]15сен2021Копия'!U92)-1)*100</f>
        <v>#REF!</v>
      </c>
      <c r="S92" s="43">
        <v>158.6</v>
      </c>
      <c r="T92" s="43">
        <v>146.5</v>
      </c>
      <c r="U92" s="41">
        <f t="shared" si="71"/>
        <v>8.2593856655289954</v>
      </c>
      <c r="V92" s="44">
        <f t="shared" si="72"/>
        <v>158.60000000000002</v>
      </c>
      <c r="W92" s="105">
        <v>146.80000000000001</v>
      </c>
      <c r="Y92" s="46">
        <f t="shared" si="73"/>
        <v>0</v>
      </c>
      <c r="Z92" s="43">
        <v>135</v>
      </c>
      <c r="AA92" s="47">
        <f t="shared" si="57"/>
        <v>146.745</v>
      </c>
    </row>
    <row r="93" spans="1:27" ht="19.5" x14ac:dyDescent="0.35">
      <c r="A93" s="86">
        <v>3</v>
      </c>
      <c r="B93" s="93">
        <v>98</v>
      </c>
      <c r="C93" s="167" t="s">
        <v>71</v>
      </c>
      <c r="D93" s="168"/>
      <c r="E93" s="167"/>
      <c r="F93" s="169">
        <v>45</v>
      </c>
      <c r="G93" s="169">
        <v>45</v>
      </c>
      <c r="H93" s="170"/>
      <c r="I93" s="171">
        <v>2</v>
      </c>
      <c r="J93" s="172">
        <f>S93</f>
        <v>158.6</v>
      </c>
      <c r="K93" s="172"/>
      <c r="L93" s="101">
        <f>J93*$I93</f>
        <v>317.2</v>
      </c>
      <c r="M93" s="39">
        <f t="shared" si="70"/>
        <v>176.3</v>
      </c>
      <c r="N93" s="172"/>
      <c r="O93" s="101">
        <f>M93*$I93</f>
        <v>352.6</v>
      </c>
      <c r="P93" s="59"/>
      <c r="Q93" s="41" t="e">
        <f>((#REF!/'[1]15сен2021Копия'!U93)-1)*100</f>
        <v>#REF!</v>
      </c>
      <c r="S93" s="43">
        <v>158.6</v>
      </c>
      <c r="T93" s="43">
        <v>146.5</v>
      </c>
      <c r="U93" s="41">
        <f t="shared" si="71"/>
        <v>8.2593856655289954</v>
      </c>
      <c r="V93" s="44">
        <f>CEILING(W93*1.08,0.1)</f>
        <v>158.60000000000002</v>
      </c>
      <c r="W93" s="105">
        <v>146.80000000000001</v>
      </c>
      <c r="Y93" s="46">
        <f t="shared" si="73"/>
        <v>0</v>
      </c>
      <c r="Z93" s="43">
        <v>135</v>
      </c>
      <c r="AA93" s="47">
        <f t="shared" si="57"/>
        <v>146.745</v>
      </c>
    </row>
    <row r="94" spans="1:27" ht="19.5" x14ac:dyDescent="0.35">
      <c r="A94" s="86">
        <v>4</v>
      </c>
      <c r="B94" s="173">
        <v>66</v>
      </c>
      <c r="C94" s="174" t="s">
        <v>126</v>
      </c>
      <c r="D94" s="175"/>
      <c r="E94" s="176"/>
      <c r="F94" s="146">
        <v>30</v>
      </c>
      <c r="G94" s="146">
        <v>30</v>
      </c>
      <c r="H94" s="177"/>
      <c r="I94" s="171">
        <v>0.8</v>
      </c>
      <c r="J94" s="172">
        <f t="shared" ref="J94:J104" si="74">S94</f>
        <v>179.1</v>
      </c>
      <c r="K94" s="172"/>
      <c r="L94" s="101">
        <f t="shared" ref="L94:L141" si="75">J94*$I94</f>
        <v>143.28</v>
      </c>
      <c r="M94" s="39">
        <f t="shared" si="70"/>
        <v>199</v>
      </c>
      <c r="N94" s="172"/>
      <c r="O94" s="101">
        <f t="shared" ref="O94:O104" si="76">M94*$I94</f>
        <v>159.20000000000002</v>
      </c>
      <c r="P94" s="59"/>
      <c r="Q94" s="41" t="e">
        <f>((#REF!/'[1]15сен2021Копия'!U94)-1)*100</f>
        <v>#REF!</v>
      </c>
      <c r="S94" s="43">
        <v>179.1</v>
      </c>
      <c r="T94" s="43">
        <v>165.7</v>
      </c>
      <c r="U94" s="41">
        <f t="shared" si="71"/>
        <v>8.0869040434520265</v>
      </c>
      <c r="V94" s="44">
        <f t="shared" ref="V94:V104" si="77">CEILING(W94*1.08,0.1)</f>
        <v>179.10000000000002</v>
      </c>
      <c r="W94" s="105">
        <v>165.8</v>
      </c>
      <c r="Y94" s="46">
        <f t="shared" si="73"/>
        <v>0</v>
      </c>
      <c r="Z94" s="43">
        <v>152.5</v>
      </c>
      <c r="AA94" s="47">
        <f t="shared" si="57"/>
        <v>165.76749999999998</v>
      </c>
    </row>
    <row r="95" spans="1:27" ht="19.5" x14ac:dyDescent="0.35">
      <c r="A95" s="86">
        <v>5</v>
      </c>
      <c r="B95" s="173">
        <v>82</v>
      </c>
      <c r="C95" s="174" t="s">
        <v>127</v>
      </c>
      <c r="D95" s="175"/>
      <c r="E95" s="176"/>
      <c r="F95" s="146">
        <v>45</v>
      </c>
      <c r="G95" s="146">
        <v>45</v>
      </c>
      <c r="H95" s="177"/>
      <c r="I95" s="171">
        <v>1</v>
      </c>
      <c r="J95" s="172">
        <f t="shared" si="74"/>
        <v>208.5</v>
      </c>
      <c r="K95" s="172"/>
      <c r="L95" s="101">
        <f t="shared" si="75"/>
        <v>208.5</v>
      </c>
      <c r="M95" s="39">
        <f t="shared" si="70"/>
        <v>231.70000000000002</v>
      </c>
      <c r="N95" s="172"/>
      <c r="O95" s="101">
        <f t="shared" si="76"/>
        <v>231.70000000000002</v>
      </c>
      <c r="P95" s="59"/>
      <c r="Q95" s="41" t="e">
        <f>((#REF!/'[1]15сен2021Копия'!U95)-1)*100</f>
        <v>#REF!</v>
      </c>
      <c r="S95" s="43">
        <v>208.5</v>
      </c>
      <c r="T95" s="43">
        <v>192.6</v>
      </c>
      <c r="U95" s="41">
        <f t="shared" si="71"/>
        <v>8.2554517133956331</v>
      </c>
      <c r="V95" s="44">
        <f t="shared" si="77"/>
        <v>208.5</v>
      </c>
      <c r="W95" s="105">
        <v>193</v>
      </c>
      <c r="Y95" s="46">
        <f t="shared" si="73"/>
        <v>0</v>
      </c>
      <c r="Z95" s="43">
        <v>177.5</v>
      </c>
      <c r="AA95" s="47">
        <f t="shared" si="57"/>
        <v>192.9425</v>
      </c>
    </row>
    <row r="96" spans="1:27" ht="19.5" x14ac:dyDescent="0.35">
      <c r="A96" s="86">
        <v>6</v>
      </c>
      <c r="B96" s="173">
        <v>99</v>
      </c>
      <c r="C96" s="174" t="s">
        <v>128</v>
      </c>
      <c r="D96" s="175"/>
      <c r="E96" s="176"/>
      <c r="F96" s="146">
        <v>45</v>
      </c>
      <c r="G96" s="146">
        <v>45</v>
      </c>
      <c r="H96" s="177"/>
      <c r="I96" s="171">
        <v>0.8</v>
      </c>
      <c r="J96" s="172">
        <f>S96</f>
        <v>209.7</v>
      </c>
      <c r="K96" s="172"/>
      <c r="L96" s="101">
        <f>J96*$I96</f>
        <v>167.76</v>
      </c>
      <c r="M96" s="39">
        <f t="shared" si="70"/>
        <v>233</v>
      </c>
      <c r="N96" s="172"/>
      <c r="O96" s="101">
        <f>M96*$I96</f>
        <v>186.4</v>
      </c>
      <c r="P96" s="59"/>
      <c r="Q96" s="41" t="e">
        <f>((#REF!/'[1]15сен2021Копия'!U96)-1)*100</f>
        <v>#REF!</v>
      </c>
      <c r="S96" s="43">
        <v>209.7</v>
      </c>
      <c r="T96" s="43">
        <v>193.8</v>
      </c>
      <c r="U96" s="41">
        <f t="shared" si="71"/>
        <v>8.2043343653250602</v>
      </c>
      <c r="V96" s="44">
        <f>CEILING(W96*1.08,0.1)</f>
        <v>209.70000000000002</v>
      </c>
      <c r="W96" s="105">
        <v>194.1</v>
      </c>
      <c r="Y96" s="46">
        <f t="shared" si="73"/>
        <v>0</v>
      </c>
      <c r="Z96" s="43">
        <v>178.5</v>
      </c>
      <c r="AA96" s="47">
        <f t="shared" si="57"/>
        <v>194.02949999999998</v>
      </c>
    </row>
    <row r="97" spans="1:27" ht="19.5" x14ac:dyDescent="0.35">
      <c r="A97" s="86">
        <v>7</v>
      </c>
      <c r="B97" s="173">
        <v>20</v>
      </c>
      <c r="C97" s="174" t="s">
        <v>129</v>
      </c>
      <c r="D97" s="175"/>
      <c r="E97" s="176"/>
      <c r="F97" s="146">
        <v>30</v>
      </c>
      <c r="G97" s="146">
        <v>30</v>
      </c>
      <c r="H97" s="177"/>
      <c r="I97" s="171">
        <v>0.5</v>
      </c>
      <c r="J97" s="172">
        <f t="shared" ref="J97:J98" si="78">S97</f>
        <v>210.9</v>
      </c>
      <c r="K97" s="172"/>
      <c r="L97" s="101">
        <f>J97*$I97</f>
        <v>105.45</v>
      </c>
      <c r="M97" s="39">
        <f t="shared" si="70"/>
        <v>234.4</v>
      </c>
      <c r="N97" s="172"/>
      <c r="O97" s="101">
        <f>M97*$I97</f>
        <v>117.2</v>
      </c>
      <c r="P97" s="59"/>
      <c r="Q97" s="41" t="e">
        <f>((#REF!/'[1]15сен2021Копия'!U97)-1)*100</f>
        <v>#REF!</v>
      </c>
      <c r="S97" s="43">
        <v>210.9</v>
      </c>
      <c r="T97" s="43">
        <v>195</v>
      </c>
      <c r="U97" s="41">
        <f t="shared" si="71"/>
        <v>8.1538461538461569</v>
      </c>
      <c r="V97" s="44">
        <f t="shared" ref="V97:V98" si="79">CEILING(W97*1.08,0.1)</f>
        <v>210.9</v>
      </c>
      <c r="W97" s="105">
        <v>195.2</v>
      </c>
      <c r="Y97" s="46">
        <f t="shared" si="73"/>
        <v>0</v>
      </c>
      <c r="Z97" s="43">
        <v>179.5</v>
      </c>
      <c r="AA97" s="47">
        <f t="shared" si="57"/>
        <v>195.1165</v>
      </c>
    </row>
    <row r="98" spans="1:27" s="7" customFormat="1" ht="19.5" x14ac:dyDescent="0.35">
      <c r="A98" s="86">
        <v>8</v>
      </c>
      <c r="B98" s="178">
        <v>92</v>
      </c>
      <c r="C98" s="179" t="s">
        <v>130</v>
      </c>
      <c r="D98" s="180"/>
      <c r="E98" s="181"/>
      <c r="F98" s="182">
        <v>45</v>
      </c>
      <c r="G98" s="182">
        <v>45</v>
      </c>
      <c r="H98" s="183"/>
      <c r="I98" s="184">
        <v>0.5</v>
      </c>
      <c r="J98" s="185">
        <f t="shared" si="78"/>
        <v>210.9</v>
      </c>
      <c r="K98" s="185"/>
      <c r="L98" s="101">
        <f>J98*$I98</f>
        <v>105.45</v>
      </c>
      <c r="M98" s="38">
        <f t="shared" si="70"/>
        <v>234.4</v>
      </c>
      <c r="N98" s="185"/>
      <c r="O98" s="101">
        <f>M98*$I98</f>
        <v>117.2</v>
      </c>
      <c r="P98" s="59"/>
      <c r="Q98" s="41" t="e">
        <f>((#REF!/'[1]15сен2021Копия'!U98)-1)*100</f>
        <v>#REF!</v>
      </c>
      <c r="R98" s="186"/>
      <c r="S98" s="43">
        <v>210.9</v>
      </c>
      <c r="T98" s="43">
        <v>195</v>
      </c>
      <c r="U98" s="187">
        <f t="shared" si="71"/>
        <v>8.1538461538461569</v>
      </c>
      <c r="V98" s="61">
        <f t="shared" si="79"/>
        <v>210.9</v>
      </c>
      <c r="W98" s="105">
        <v>195.2</v>
      </c>
      <c r="Y98" s="62">
        <f t="shared" si="73"/>
        <v>0</v>
      </c>
      <c r="Z98" s="66">
        <v>179.5</v>
      </c>
      <c r="AA98" s="47">
        <f t="shared" si="57"/>
        <v>195.1165</v>
      </c>
    </row>
    <row r="99" spans="1:27" s="7" customFormat="1" ht="19.5" x14ac:dyDescent="0.35">
      <c r="A99" s="86">
        <v>9</v>
      </c>
      <c r="B99" s="178">
        <v>81</v>
      </c>
      <c r="C99" s="179" t="s">
        <v>131</v>
      </c>
      <c r="D99" s="180"/>
      <c r="E99" s="181"/>
      <c r="F99" s="182">
        <v>30</v>
      </c>
      <c r="G99" s="182">
        <v>30</v>
      </c>
      <c r="H99" s="183"/>
      <c r="I99" s="184">
        <v>0.5</v>
      </c>
      <c r="J99" s="185">
        <f t="shared" si="74"/>
        <v>222.5</v>
      </c>
      <c r="K99" s="185"/>
      <c r="L99" s="101">
        <f t="shared" si="75"/>
        <v>111.25</v>
      </c>
      <c r="M99" s="38">
        <f t="shared" si="70"/>
        <v>247.20000000000002</v>
      </c>
      <c r="N99" s="185"/>
      <c r="O99" s="101">
        <f t="shared" si="76"/>
        <v>123.60000000000001</v>
      </c>
      <c r="P99" s="59"/>
      <c r="Q99" s="41" t="e">
        <f>((#REF!/'[1]15сен2021Копия'!U99)-1)*100</f>
        <v>#REF!</v>
      </c>
      <c r="R99" s="186"/>
      <c r="S99" s="66">
        <v>222.5</v>
      </c>
      <c r="T99" s="66">
        <v>205.8</v>
      </c>
      <c r="U99" s="187">
        <f t="shared" si="71"/>
        <v>8.1146744412050396</v>
      </c>
      <c r="V99" s="61">
        <f t="shared" si="77"/>
        <v>222.5</v>
      </c>
      <c r="W99" s="188">
        <v>206</v>
      </c>
      <c r="Y99" s="62">
        <f t="shared" si="73"/>
        <v>0</v>
      </c>
      <c r="Z99" s="66">
        <v>189.5</v>
      </c>
      <c r="AA99" s="47">
        <f t="shared" si="57"/>
        <v>205.98650000000001</v>
      </c>
    </row>
    <row r="100" spans="1:27" s="7" customFormat="1" ht="20.25" customHeight="1" x14ac:dyDescent="0.35">
      <c r="A100" s="86">
        <v>10</v>
      </c>
      <c r="B100" s="178">
        <v>83</v>
      </c>
      <c r="C100" s="179" t="s">
        <v>132</v>
      </c>
      <c r="D100" s="180"/>
      <c r="E100" s="181"/>
      <c r="F100" s="182">
        <v>30</v>
      </c>
      <c r="G100" s="182">
        <v>30</v>
      </c>
      <c r="H100" s="183"/>
      <c r="I100" s="184">
        <v>1</v>
      </c>
      <c r="J100" s="185">
        <f t="shared" si="74"/>
        <v>220.3</v>
      </c>
      <c r="K100" s="185"/>
      <c r="L100" s="101">
        <f t="shared" si="75"/>
        <v>220.3</v>
      </c>
      <c r="M100" s="38">
        <f t="shared" si="70"/>
        <v>244.8</v>
      </c>
      <c r="N100" s="185"/>
      <c r="O100" s="101">
        <f t="shared" si="76"/>
        <v>244.8</v>
      </c>
      <c r="P100" s="59"/>
      <c r="Q100" s="41" t="e">
        <f>((#REF!/'[1]15сен2021Копия'!U100)-1)*100</f>
        <v>#REF!</v>
      </c>
      <c r="R100" s="186"/>
      <c r="S100" s="66">
        <v>220.3</v>
      </c>
      <c r="T100" s="66">
        <v>203.6</v>
      </c>
      <c r="U100" s="187">
        <f t="shared" si="71"/>
        <v>8.202357563850704</v>
      </c>
      <c r="V100" s="61">
        <f t="shared" si="77"/>
        <v>220.3</v>
      </c>
      <c r="W100" s="188">
        <v>203.9</v>
      </c>
      <c r="Y100" s="62">
        <f t="shared" si="73"/>
        <v>0</v>
      </c>
      <c r="Z100" s="66">
        <v>187.5</v>
      </c>
      <c r="AA100" s="47">
        <f t="shared" si="57"/>
        <v>203.8125</v>
      </c>
    </row>
    <row r="101" spans="1:27" s="7" customFormat="1" ht="19.5" x14ac:dyDescent="0.35">
      <c r="A101" s="86">
        <v>11</v>
      </c>
      <c r="B101" s="178">
        <v>105</v>
      </c>
      <c r="C101" s="179" t="s">
        <v>133</v>
      </c>
      <c r="D101" s="180"/>
      <c r="E101" s="181"/>
      <c r="F101" s="182">
        <v>30</v>
      </c>
      <c r="G101" s="182">
        <v>30</v>
      </c>
      <c r="H101" s="183"/>
      <c r="I101" s="184">
        <v>0.5</v>
      </c>
      <c r="J101" s="185">
        <f t="shared" si="74"/>
        <v>227.8</v>
      </c>
      <c r="K101" s="185"/>
      <c r="L101" s="101">
        <f t="shared" si="75"/>
        <v>113.9</v>
      </c>
      <c r="M101" s="38">
        <f t="shared" si="70"/>
        <v>253.10000000000002</v>
      </c>
      <c r="N101" s="185"/>
      <c r="O101" s="101">
        <f t="shared" si="76"/>
        <v>126.55000000000001</v>
      </c>
      <c r="P101" s="59"/>
      <c r="Q101" s="41" t="e">
        <f>((#REF!/'[1]15сен2021Копия'!U101)-1)*100</f>
        <v>#REF!</v>
      </c>
      <c r="R101" s="186"/>
      <c r="S101" s="66">
        <v>227.8</v>
      </c>
      <c r="T101" s="66">
        <v>210.6</v>
      </c>
      <c r="U101" s="187">
        <f t="shared" si="71"/>
        <v>8.1671415004748393</v>
      </c>
      <c r="V101" s="61">
        <f t="shared" si="77"/>
        <v>227.8</v>
      </c>
      <c r="W101" s="188">
        <v>210.9</v>
      </c>
      <c r="Y101" s="62">
        <f t="shared" si="73"/>
        <v>0</v>
      </c>
      <c r="Z101" s="66">
        <v>194</v>
      </c>
      <c r="AA101" s="47">
        <f t="shared" si="57"/>
        <v>210.87799999999999</v>
      </c>
    </row>
    <row r="102" spans="1:27" s="7" customFormat="1" ht="19.5" x14ac:dyDescent="0.35">
      <c r="A102" s="86">
        <v>12</v>
      </c>
      <c r="B102" s="178">
        <v>86</v>
      </c>
      <c r="C102" s="179" t="s">
        <v>134</v>
      </c>
      <c r="D102" s="180"/>
      <c r="E102" s="181"/>
      <c r="F102" s="182">
        <v>30</v>
      </c>
      <c r="G102" s="182">
        <v>30</v>
      </c>
      <c r="H102" s="183"/>
      <c r="I102" s="184">
        <v>1</v>
      </c>
      <c r="J102" s="185">
        <f t="shared" si="74"/>
        <v>227.8</v>
      </c>
      <c r="K102" s="185"/>
      <c r="L102" s="101">
        <f t="shared" si="75"/>
        <v>227.8</v>
      </c>
      <c r="M102" s="38">
        <f t="shared" si="70"/>
        <v>253.10000000000002</v>
      </c>
      <c r="N102" s="185"/>
      <c r="O102" s="101">
        <f t="shared" si="76"/>
        <v>253.10000000000002</v>
      </c>
      <c r="P102" s="59"/>
      <c r="Q102" s="41" t="e">
        <f>((#REF!/'[1]15сен2021Копия'!U102)-1)*100</f>
        <v>#REF!</v>
      </c>
      <c r="R102" s="186"/>
      <c r="S102" s="66">
        <v>227.8</v>
      </c>
      <c r="T102" s="66">
        <v>210.6</v>
      </c>
      <c r="U102" s="187">
        <f t="shared" si="71"/>
        <v>8.1671415004748393</v>
      </c>
      <c r="V102" s="61">
        <f t="shared" si="77"/>
        <v>227.8</v>
      </c>
      <c r="W102" s="188">
        <v>210.9</v>
      </c>
      <c r="Y102" s="62">
        <f t="shared" si="73"/>
        <v>0</v>
      </c>
      <c r="Z102" s="66">
        <v>194</v>
      </c>
      <c r="AA102" s="47">
        <f t="shared" si="57"/>
        <v>210.87799999999999</v>
      </c>
    </row>
    <row r="103" spans="1:27" s="7" customFormat="1" ht="19.5" x14ac:dyDescent="0.35">
      <c r="A103" s="86">
        <v>13</v>
      </c>
      <c r="B103" s="178">
        <v>94</v>
      </c>
      <c r="C103" s="179" t="s">
        <v>135</v>
      </c>
      <c r="D103" s="180"/>
      <c r="E103" s="181"/>
      <c r="F103" s="182">
        <v>30</v>
      </c>
      <c r="G103" s="182">
        <v>30</v>
      </c>
      <c r="H103" s="183"/>
      <c r="I103" s="184">
        <v>0.5</v>
      </c>
      <c r="J103" s="185">
        <f t="shared" si="74"/>
        <v>227.8</v>
      </c>
      <c r="K103" s="185"/>
      <c r="L103" s="101">
        <f t="shared" si="75"/>
        <v>113.9</v>
      </c>
      <c r="M103" s="38">
        <f t="shared" si="70"/>
        <v>253.10000000000002</v>
      </c>
      <c r="N103" s="185"/>
      <c r="O103" s="101">
        <f t="shared" si="76"/>
        <v>126.55000000000001</v>
      </c>
      <c r="P103" s="59"/>
      <c r="Q103" s="41" t="e">
        <f>((#REF!/'[1]15сен2021Копия'!U103)-1)*100</f>
        <v>#REF!</v>
      </c>
      <c r="R103" s="186"/>
      <c r="S103" s="66">
        <v>227.8</v>
      </c>
      <c r="T103" s="66">
        <v>210.6</v>
      </c>
      <c r="U103" s="187">
        <f t="shared" si="71"/>
        <v>8.1671415004748393</v>
      </c>
      <c r="V103" s="61">
        <f t="shared" si="77"/>
        <v>227.8</v>
      </c>
      <c r="W103" s="188">
        <v>210.9</v>
      </c>
      <c r="Y103" s="62">
        <f t="shared" si="73"/>
        <v>0</v>
      </c>
      <c r="Z103" s="66">
        <v>194</v>
      </c>
      <c r="AA103" s="47">
        <f t="shared" si="57"/>
        <v>210.87799999999999</v>
      </c>
    </row>
    <row r="104" spans="1:27" s="7" customFormat="1" ht="19.5" x14ac:dyDescent="0.35">
      <c r="A104" s="86">
        <v>14</v>
      </c>
      <c r="B104" s="178">
        <v>67</v>
      </c>
      <c r="C104" s="179" t="s">
        <v>136</v>
      </c>
      <c r="D104" s="180"/>
      <c r="E104" s="181"/>
      <c r="F104" s="182">
        <v>45</v>
      </c>
      <c r="G104" s="182">
        <v>45</v>
      </c>
      <c r="H104" s="183"/>
      <c r="I104" s="184">
        <v>0.5</v>
      </c>
      <c r="J104" s="185">
        <f t="shared" si="74"/>
        <v>231.5</v>
      </c>
      <c r="K104" s="185"/>
      <c r="L104" s="101">
        <f t="shared" si="75"/>
        <v>115.75</v>
      </c>
      <c r="M104" s="38">
        <f t="shared" si="70"/>
        <v>257.2</v>
      </c>
      <c r="N104" s="185"/>
      <c r="O104" s="101">
        <f t="shared" si="76"/>
        <v>128.6</v>
      </c>
      <c r="P104" s="59"/>
      <c r="Q104" s="41" t="e">
        <f>((#REF!/'[1]15сен2021Копия'!U104)-1)*100</f>
        <v>#REF!</v>
      </c>
      <c r="R104" s="186"/>
      <c r="S104" s="66">
        <v>231.5</v>
      </c>
      <c r="T104" s="66">
        <v>213.9</v>
      </c>
      <c r="U104" s="187">
        <f t="shared" si="71"/>
        <v>8.2281439925198754</v>
      </c>
      <c r="V104" s="61">
        <f t="shared" si="77"/>
        <v>231.5</v>
      </c>
      <c r="W104" s="188">
        <v>214.3</v>
      </c>
      <c r="Y104" s="62">
        <f t="shared" si="73"/>
        <v>0</v>
      </c>
      <c r="Z104" s="66">
        <v>197</v>
      </c>
      <c r="AA104" s="47">
        <f t="shared" si="57"/>
        <v>214.13899999999998</v>
      </c>
    </row>
    <row r="105" spans="1:27" s="7" customFormat="1" ht="20.25" customHeight="1" x14ac:dyDescent="0.35">
      <c r="A105" s="86">
        <v>15</v>
      </c>
      <c r="B105" s="178">
        <v>72</v>
      </c>
      <c r="C105" s="189" t="s">
        <v>137</v>
      </c>
      <c r="D105" s="190"/>
      <c r="E105" s="191"/>
      <c r="F105" s="182">
        <v>45</v>
      </c>
      <c r="G105" s="182">
        <v>45</v>
      </c>
      <c r="H105" s="192"/>
      <c r="I105" s="184">
        <v>0.5</v>
      </c>
      <c r="J105" s="185">
        <f>S105</f>
        <v>238</v>
      </c>
      <c r="K105" s="185"/>
      <c r="L105" s="101">
        <f>J105*$I105</f>
        <v>119</v>
      </c>
      <c r="M105" s="38">
        <f t="shared" si="70"/>
        <v>264.5</v>
      </c>
      <c r="N105" s="185"/>
      <c r="O105" s="101">
        <f>M105*$I105</f>
        <v>132.25</v>
      </c>
      <c r="P105" s="59"/>
      <c r="Q105" s="41" t="e">
        <f>((#REF!/'[1]15сен2021Копия'!U105)-1)*100</f>
        <v>#REF!</v>
      </c>
      <c r="R105" s="186"/>
      <c r="S105" s="66">
        <v>238</v>
      </c>
      <c r="T105" s="66">
        <v>219.8</v>
      </c>
      <c r="U105" s="187">
        <f t="shared" si="71"/>
        <v>8.2802547770700627</v>
      </c>
      <c r="V105" s="61">
        <f>CEILING(W105*1.08,0.1)</f>
        <v>238</v>
      </c>
      <c r="W105" s="188">
        <v>220.3</v>
      </c>
      <c r="Y105" s="62">
        <f t="shared" si="73"/>
        <v>0</v>
      </c>
      <c r="Z105" s="66">
        <v>202.5</v>
      </c>
      <c r="AA105" s="47">
        <f t="shared" si="57"/>
        <v>220.11750000000001</v>
      </c>
    </row>
    <row r="106" spans="1:27" s="7" customFormat="1" ht="20.25" customHeight="1" x14ac:dyDescent="0.35">
      <c r="A106" s="86">
        <v>16</v>
      </c>
      <c r="B106" s="178">
        <v>75</v>
      </c>
      <c r="C106" s="189" t="s">
        <v>138</v>
      </c>
      <c r="D106" s="190"/>
      <c r="E106" s="191"/>
      <c r="F106" s="182">
        <v>30</v>
      </c>
      <c r="G106" s="182">
        <v>30</v>
      </c>
      <c r="H106" s="192"/>
      <c r="I106" s="184">
        <v>0.5</v>
      </c>
      <c r="J106" s="185">
        <f t="shared" ref="J106:J111" si="80">S106</f>
        <v>239.1</v>
      </c>
      <c r="K106" s="185"/>
      <c r="L106" s="101">
        <f t="shared" ref="L106:L111" si="81">J106*$I106</f>
        <v>119.55</v>
      </c>
      <c r="M106" s="38">
        <f t="shared" si="70"/>
        <v>265.7</v>
      </c>
      <c r="N106" s="185"/>
      <c r="O106" s="101">
        <f t="shared" ref="O106:O111" si="82">M106*$I106</f>
        <v>132.85</v>
      </c>
      <c r="P106" s="59"/>
      <c r="Q106" s="41" t="e">
        <f>((#REF!/'[1]15сен2021Копия'!U106)-1)*100</f>
        <v>#REF!</v>
      </c>
      <c r="R106" s="186"/>
      <c r="S106" s="66">
        <v>239.1</v>
      </c>
      <c r="T106" s="66">
        <v>220.9</v>
      </c>
      <c r="U106" s="187">
        <f t="shared" si="71"/>
        <v>8.2390221819828025</v>
      </c>
      <c r="V106" s="61">
        <f t="shared" ref="V106:V111" si="83">CEILING(W106*1.08,0.1)</f>
        <v>239.10000000000002</v>
      </c>
      <c r="W106" s="188">
        <v>221.3</v>
      </c>
      <c r="Y106" s="62">
        <f t="shared" si="73"/>
        <v>0</v>
      </c>
      <c r="Z106" s="66">
        <v>203.5</v>
      </c>
      <c r="AA106" s="47">
        <f t="shared" si="57"/>
        <v>221.2045</v>
      </c>
    </row>
    <row r="107" spans="1:27" s="7" customFormat="1" ht="20.25" customHeight="1" x14ac:dyDescent="0.35">
      <c r="A107" s="86">
        <v>17</v>
      </c>
      <c r="B107" s="178"/>
      <c r="C107" s="189" t="s">
        <v>139</v>
      </c>
      <c r="D107" s="190"/>
      <c r="E107" s="191"/>
      <c r="F107" s="182">
        <v>30</v>
      </c>
      <c r="G107" s="182">
        <v>30</v>
      </c>
      <c r="H107" s="192"/>
      <c r="I107" s="184">
        <v>0.4</v>
      </c>
      <c r="J107" s="185">
        <f t="shared" si="80"/>
        <v>239.6</v>
      </c>
      <c r="K107" s="185"/>
      <c r="L107" s="101">
        <f t="shared" si="81"/>
        <v>95.84</v>
      </c>
      <c r="M107" s="38">
        <f t="shared" si="70"/>
        <v>266.2</v>
      </c>
      <c r="N107" s="185"/>
      <c r="O107" s="101">
        <f t="shared" si="82"/>
        <v>106.48</v>
      </c>
      <c r="P107" s="59"/>
      <c r="Q107" s="41" t="e">
        <f>((#REF!/'[1]15сен2021Копия'!U107)-1)*100</f>
        <v>#REF!</v>
      </c>
      <c r="R107" s="186"/>
      <c r="S107" s="66">
        <v>239.6</v>
      </c>
      <c r="T107" s="66">
        <v>221.4</v>
      </c>
      <c r="U107" s="187">
        <f t="shared" si="71"/>
        <v>8.2204155374887122</v>
      </c>
      <c r="V107" s="61">
        <f t="shared" si="83"/>
        <v>239.60000000000002</v>
      </c>
      <c r="W107" s="188">
        <v>221.8</v>
      </c>
      <c r="Y107" s="62">
        <f t="shared" si="73"/>
        <v>0</v>
      </c>
      <c r="Z107" s="66">
        <v>204</v>
      </c>
      <c r="AA107" s="47">
        <f t="shared" si="57"/>
        <v>221.74799999999999</v>
      </c>
    </row>
    <row r="108" spans="1:27" s="7" customFormat="1" ht="19.5" x14ac:dyDescent="0.35">
      <c r="A108" s="86">
        <v>18</v>
      </c>
      <c r="B108" s="178">
        <v>91</v>
      </c>
      <c r="C108" s="193" t="s">
        <v>140</v>
      </c>
      <c r="D108" s="180"/>
      <c r="E108" s="181"/>
      <c r="F108" s="182">
        <v>45</v>
      </c>
      <c r="G108" s="182">
        <v>45</v>
      </c>
      <c r="H108" s="183"/>
      <c r="I108" s="184">
        <v>0.5</v>
      </c>
      <c r="J108" s="185">
        <f>S108</f>
        <v>244.9</v>
      </c>
      <c r="K108" s="185"/>
      <c r="L108" s="101">
        <f>J108*$I108</f>
        <v>122.45</v>
      </c>
      <c r="M108" s="38">
        <f>CEILING(V108*1.111,0.1)</f>
        <v>272.10000000000002</v>
      </c>
      <c r="N108" s="185"/>
      <c r="O108" s="101">
        <f>M108*$I108</f>
        <v>136.05000000000001</v>
      </c>
      <c r="P108" s="59"/>
      <c r="Q108" s="41" t="e">
        <f>((#REF!/'[1]15сен2021Копия'!U108)-1)*100</f>
        <v>#REF!</v>
      </c>
      <c r="R108" s="186"/>
      <c r="S108" s="66">
        <v>244.9</v>
      </c>
      <c r="T108" s="66">
        <v>226.3</v>
      </c>
      <c r="U108" s="187">
        <f>((S108/T108)-1)*100</f>
        <v>8.2191780821917693</v>
      </c>
      <c r="V108" s="61">
        <f>CEILING(W108*1.08,0.1)</f>
        <v>244.9</v>
      </c>
      <c r="W108" s="188">
        <v>226.7</v>
      </c>
      <c r="Y108" s="62">
        <f>V108-S108</f>
        <v>0</v>
      </c>
      <c r="Z108" s="66">
        <v>208.5</v>
      </c>
      <c r="AA108" s="47">
        <f t="shared" si="57"/>
        <v>226.6395</v>
      </c>
    </row>
    <row r="109" spans="1:27" s="7" customFormat="1" ht="19.5" x14ac:dyDescent="0.35">
      <c r="A109" s="86">
        <v>19</v>
      </c>
      <c r="B109" s="178">
        <v>24</v>
      </c>
      <c r="C109" s="194" t="s">
        <v>141</v>
      </c>
      <c r="D109" s="195"/>
      <c r="E109" s="182"/>
      <c r="F109" s="182">
        <v>30</v>
      </c>
      <c r="G109" s="182">
        <v>30</v>
      </c>
      <c r="H109" s="192"/>
      <c r="I109" s="184">
        <v>0.5</v>
      </c>
      <c r="J109" s="185">
        <f t="shared" si="80"/>
        <v>257.8</v>
      </c>
      <c r="K109" s="185"/>
      <c r="L109" s="101">
        <f t="shared" si="81"/>
        <v>128.9</v>
      </c>
      <c r="M109" s="38">
        <f t="shared" si="70"/>
        <v>286.5</v>
      </c>
      <c r="N109" s="185"/>
      <c r="O109" s="101">
        <f t="shared" si="82"/>
        <v>143.25</v>
      </c>
      <c r="P109" s="59"/>
      <c r="Q109" s="41" t="e">
        <f>((#REF!/'[1]15сен2021Копия'!U109)-1)*100</f>
        <v>#REF!</v>
      </c>
      <c r="R109" s="186"/>
      <c r="S109" s="66">
        <v>257.8</v>
      </c>
      <c r="T109" s="66">
        <v>238.2</v>
      </c>
      <c r="U109" s="187">
        <f t="shared" si="71"/>
        <v>8.2283795130142945</v>
      </c>
      <c r="V109" s="61">
        <f t="shared" si="83"/>
        <v>257.8</v>
      </c>
      <c r="W109" s="188">
        <v>238.7</v>
      </c>
      <c r="Y109" s="62">
        <f t="shared" si="73"/>
        <v>0</v>
      </c>
      <c r="Z109" s="66">
        <v>219.5</v>
      </c>
      <c r="AA109" s="47">
        <f t="shared" si="57"/>
        <v>238.59649999999999</v>
      </c>
    </row>
    <row r="110" spans="1:27" ht="19.5" x14ac:dyDescent="0.35">
      <c r="A110" s="86">
        <v>20</v>
      </c>
      <c r="B110" s="173">
        <v>29</v>
      </c>
      <c r="C110" s="196" t="s">
        <v>142</v>
      </c>
      <c r="D110" s="175"/>
      <c r="E110" s="176"/>
      <c r="F110" s="146">
        <v>30</v>
      </c>
      <c r="G110" s="146">
        <v>30</v>
      </c>
      <c r="H110" s="177"/>
      <c r="I110" s="171">
        <v>0.5</v>
      </c>
      <c r="J110" s="172">
        <f t="shared" si="80"/>
        <v>268.39999999999998</v>
      </c>
      <c r="K110" s="172"/>
      <c r="L110" s="101">
        <f t="shared" si="81"/>
        <v>134.19999999999999</v>
      </c>
      <c r="M110" s="39">
        <f t="shared" si="70"/>
        <v>298.2</v>
      </c>
      <c r="N110" s="172"/>
      <c r="O110" s="101">
        <f t="shared" si="82"/>
        <v>149.1</v>
      </c>
      <c r="P110" s="59"/>
      <c r="Q110" s="41" t="e">
        <f>((#REF!/'[1]15сен2021Копия'!U110)-1)*100</f>
        <v>#REF!</v>
      </c>
      <c r="S110" s="43">
        <v>268.39999999999998</v>
      </c>
      <c r="T110" s="43">
        <v>247.9</v>
      </c>
      <c r="U110" s="41">
        <f t="shared" si="71"/>
        <v>8.2694634933440767</v>
      </c>
      <c r="V110" s="44">
        <f t="shared" si="83"/>
        <v>268.40000000000003</v>
      </c>
      <c r="W110" s="105">
        <v>248.5</v>
      </c>
      <c r="Y110" s="46">
        <f t="shared" si="73"/>
        <v>0</v>
      </c>
      <c r="Z110" s="43">
        <v>228.5</v>
      </c>
      <c r="AA110" s="47">
        <f t="shared" si="57"/>
        <v>248.37949999999998</v>
      </c>
    </row>
    <row r="111" spans="1:27" ht="19.5" x14ac:dyDescent="0.35">
      <c r="A111" s="86">
        <v>21</v>
      </c>
      <c r="B111" s="173"/>
      <c r="C111" s="196" t="s">
        <v>143</v>
      </c>
      <c r="D111" s="175"/>
      <c r="E111" s="176"/>
      <c r="F111" s="146">
        <v>30</v>
      </c>
      <c r="G111" s="146">
        <v>30</v>
      </c>
      <c r="H111" s="177"/>
      <c r="I111" s="171">
        <v>0.45</v>
      </c>
      <c r="J111" s="172">
        <f t="shared" si="80"/>
        <v>333</v>
      </c>
      <c r="K111" s="172"/>
      <c r="L111" s="101">
        <f t="shared" si="81"/>
        <v>149.85</v>
      </c>
      <c r="M111" s="39">
        <f t="shared" si="70"/>
        <v>370</v>
      </c>
      <c r="N111" s="172"/>
      <c r="O111" s="101">
        <f t="shared" si="82"/>
        <v>166.5</v>
      </c>
      <c r="P111" s="59"/>
      <c r="Q111" s="41" t="e">
        <f>((#REF!/'[1]15сен2021Копия'!U111)-1)*100</f>
        <v>#REF!</v>
      </c>
      <c r="S111" s="43">
        <v>333</v>
      </c>
      <c r="T111" s="43">
        <v>307.8</v>
      </c>
      <c r="U111" s="41">
        <f t="shared" si="71"/>
        <v>8.1871345029239642</v>
      </c>
      <c r="V111" s="44">
        <f t="shared" si="83"/>
        <v>333</v>
      </c>
      <c r="W111" s="105">
        <v>308.3</v>
      </c>
      <c r="Y111" s="46">
        <f t="shared" si="73"/>
        <v>0</v>
      </c>
      <c r="Z111" s="43">
        <v>283.5</v>
      </c>
      <c r="AA111" s="47">
        <f t="shared" si="57"/>
        <v>308.16449999999998</v>
      </c>
    </row>
    <row r="112" spans="1:27" ht="22.5" customHeight="1" thickBot="1" x14ac:dyDescent="0.25">
      <c r="A112" s="122"/>
      <c r="B112" s="123"/>
      <c r="C112" s="124" t="s">
        <v>144</v>
      </c>
      <c r="D112" s="124"/>
      <c r="E112" s="124"/>
      <c r="F112" s="124"/>
      <c r="G112" s="124"/>
      <c r="H112" s="124"/>
      <c r="I112" s="124"/>
      <c r="J112" s="125" t="s">
        <v>26</v>
      </c>
      <c r="K112" s="126"/>
      <c r="L112" s="127"/>
      <c r="M112" s="125" t="s">
        <v>26</v>
      </c>
      <c r="N112" s="126"/>
      <c r="O112" s="127"/>
      <c r="P112" s="128"/>
      <c r="Q112" s="41" t="e">
        <f>((#REF!/'[1]15сен2021Копия'!U112)-1)*100</f>
        <v>#REF!</v>
      </c>
      <c r="S112" s="43"/>
      <c r="T112" s="43"/>
      <c r="U112" s="41"/>
      <c r="V112" s="44"/>
      <c r="W112" s="129"/>
      <c r="Y112" s="46"/>
      <c r="Z112" s="43"/>
      <c r="AA112" s="47">
        <f t="shared" si="57"/>
        <v>0</v>
      </c>
    </row>
    <row r="113" spans="1:27" s="207" customFormat="1" ht="19.5" x14ac:dyDescent="0.35">
      <c r="A113" s="93">
        <v>1</v>
      </c>
      <c r="B113" s="178">
        <v>35</v>
      </c>
      <c r="C113" s="197" t="s">
        <v>145</v>
      </c>
      <c r="D113" s="198"/>
      <c r="E113" s="199"/>
      <c r="F113" s="199">
        <v>20</v>
      </c>
      <c r="G113" s="199">
        <v>20</v>
      </c>
      <c r="H113" s="192"/>
      <c r="I113" s="184">
        <v>1.4</v>
      </c>
      <c r="J113" s="201">
        <f>S113</f>
        <v>122.8</v>
      </c>
      <c r="K113" s="201"/>
      <c r="L113" s="200">
        <f>J113*4</f>
        <v>491.2</v>
      </c>
      <c r="M113" s="200">
        <f>CEILING(V113*1.111,0.1)</f>
        <v>136.5</v>
      </c>
      <c r="N113" s="201"/>
      <c r="O113" s="200">
        <f>CEILING(M113*1.17*2.5,1)/10</f>
        <v>40</v>
      </c>
      <c r="P113" s="202"/>
      <c r="Q113" s="41" t="e">
        <f>((#REF!/'[1]15сен2021Копия'!U113)-1)*100</f>
        <v>#REF!</v>
      </c>
      <c r="R113" s="203"/>
      <c r="S113" s="204">
        <v>122.8</v>
      </c>
      <c r="T113" s="204">
        <v>113.4</v>
      </c>
      <c r="U113" s="41">
        <f>((S113/T113)-1)*100</f>
        <v>8.2892416225749379</v>
      </c>
      <c r="V113" s="205">
        <f>CEILING(W113*1.08,0.1)</f>
        <v>122.80000000000001</v>
      </c>
      <c r="W113" s="206">
        <v>113.7</v>
      </c>
      <c r="Y113" s="208">
        <f>V113-S113</f>
        <v>0</v>
      </c>
      <c r="Z113" s="204">
        <v>104.5</v>
      </c>
      <c r="AA113" s="47">
        <f t="shared" si="57"/>
        <v>113.5915</v>
      </c>
    </row>
    <row r="114" spans="1:27" ht="19.5" x14ac:dyDescent="0.35">
      <c r="A114" s="93"/>
      <c r="B114" s="173"/>
      <c r="C114" s="209"/>
      <c r="D114" s="210"/>
      <c r="E114" s="169"/>
      <c r="F114" s="169"/>
      <c r="G114" s="169"/>
      <c r="H114" s="170"/>
      <c r="I114" s="171"/>
      <c r="J114" s="172"/>
      <c r="K114" s="172"/>
      <c r="L114" s="38"/>
      <c r="M114" s="39"/>
      <c r="N114" s="172"/>
      <c r="O114" s="38"/>
      <c r="P114" s="59"/>
      <c r="Q114" s="41" t="e">
        <f>((#REF!/'[1]15сен2021Копия'!U114)-1)*100</f>
        <v>#REF!</v>
      </c>
      <c r="S114" s="43"/>
      <c r="T114" s="43"/>
      <c r="U114" s="41"/>
      <c r="V114" s="44"/>
      <c r="W114" s="105"/>
      <c r="Y114" s="46"/>
      <c r="Z114" s="43"/>
      <c r="AA114" s="47">
        <f t="shared" si="57"/>
        <v>0</v>
      </c>
    </row>
    <row r="115" spans="1:27" ht="22.5" customHeight="1" thickBot="1" x14ac:dyDescent="0.25">
      <c r="A115" s="241" t="s">
        <v>146</v>
      </c>
      <c r="B115" s="242"/>
      <c r="C115" s="242"/>
      <c r="D115" s="242"/>
      <c r="E115" s="242"/>
      <c r="F115" s="211"/>
      <c r="G115" s="211"/>
      <c r="H115" s="211"/>
      <c r="I115" s="124"/>
      <c r="J115" s="125" t="s">
        <v>26</v>
      </c>
      <c r="K115" s="126"/>
      <c r="L115" s="127"/>
      <c r="M115" s="125" t="s">
        <v>26</v>
      </c>
      <c r="N115" s="126"/>
      <c r="O115" s="127"/>
      <c r="P115" s="128"/>
      <c r="Q115" s="41" t="e">
        <f>((#REF!/'[1]15сен2021Копия'!U115)-1)*100</f>
        <v>#REF!</v>
      </c>
      <c r="S115" s="43"/>
      <c r="T115" s="43"/>
      <c r="U115" s="41"/>
      <c r="V115" s="44"/>
      <c r="W115" s="129"/>
      <c r="Y115" s="46"/>
      <c r="Z115" s="43"/>
      <c r="AA115" s="47">
        <f t="shared" si="57"/>
        <v>0</v>
      </c>
    </row>
    <row r="116" spans="1:27" ht="19.5" x14ac:dyDescent="0.35">
      <c r="A116" s="93">
        <v>1</v>
      </c>
      <c r="B116" s="173">
        <v>6</v>
      </c>
      <c r="C116" s="212" t="s">
        <v>34</v>
      </c>
      <c r="D116" s="213"/>
      <c r="E116" s="146"/>
      <c r="F116" s="169">
        <v>45</v>
      </c>
      <c r="G116" s="169">
        <v>35</v>
      </c>
      <c r="H116" s="170"/>
      <c r="I116" s="171">
        <v>2.5</v>
      </c>
      <c r="J116" s="172">
        <f t="shared" ref="J116:J141" si="84">S116</f>
        <v>84</v>
      </c>
      <c r="K116" s="172"/>
      <c r="L116" s="101">
        <f t="shared" ref="L116:L125" si="85">J116*$I116</f>
        <v>210</v>
      </c>
      <c r="M116" s="39">
        <f t="shared" ref="M116:M119" si="86">CEILING(V116*1.111,0.1)</f>
        <v>93.4</v>
      </c>
      <c r="N116" s="172"/>
      <c r="O116" s="101">
        <f t="shared" ref="O116:O141" si="87">M116*$I116</f>
        <v>233.5</v>
      </c>
      <c r="P116" s="59"/>
      <c r="Q116" s="41" t="e">
        <f>((#REF!/'[1]15сен2021Копия'!U116)-1)*100</f>
        <v>#REF!</v>
      </c>
      <c r="S116" s="43">
        <v>84</v>
      </c>
      <c r="T116" s="43">
        <v>77</v>
      </c>
      <c r="U116" s="41">
        <f t="shared" si="71"/>
        <v>9.0909090909090828</v>
      </c>
      <c r="V116" s="44">
        <v>84</v>
      </c>
      <c r="W116" s="105">
        <v>84</v>
      </c>
      <c r="Y116" s="46">
        <f t="shared" ref="Y116:Y141" si="88">V116-S116</f>
        <v>0</v>
      </c>
      <c r="Z116" s="43">
        <v>77</v>
      </c>
      <c r="AA116" s="47">
        <f t="shared" si="57"/>
        <v>83.698999999999998</v>
      </c>
    </row>
    <row r="117" spans="1:27" ht="19.5" x14ac:dyDescent="0.35">
      <c r="A117" s="93">
        <v>2</v>
      </c>
      <c r="B117" s="173">
        <v>8</v>
      </c>
      <c r="C117" s="212" t="s">
        <v>35</v>
      </c>
      <c r="D117" s="213"/>
      <c r="E117" s="146"/>
      <c r="F117" s="169">
        <v>45</v>
      </c>
      <c r="G117" s="169">
        <v>35</v>
      </c>
      <c r="H117" s="170"/>
      <c r="I117" s="171">
        <v>2.5</v>
      </c>
      <c r="J117" s="172">
        <f t="shared" si="84"/>
        <v>84</v>
      </c>
      <c r="K117" s="172"/>
      <c r="L117" s="101">
        <f t="shared" si="85"/>
        <v>210</v>
      </c>
      <c r="M117" s="39">
        <f t="shared" si="86"/>
        <v>93.4</v>
      </c>
      <c r="N117" s="172"/>
      <c r="O117" s="101">
        <f t="shared" si="87"/>
        <v>233.5</v>
      </c>
      <c r="P117" s="59"/>
      <c r="Q117" s="41" t="e">
        <f>((#REF!/'[1]15сен2021Копия'!U117)-1)*100</f>
        <v>#REF!</v>
      </c>
      <c r="S117" s="43">
        <v>84</v>
      </c>
      <c r="T117" s="43">
        <v>77</v>
      </c>
      <c r="U117" s="41">
        <f t="shared" si="71"/>
        <v>9.0909090909090828</v>
      </c>
      <c r="V117" s="44">
        <v>84</v>
      </c>
      <c r="W117" s="105">
        <v>84</v>
      </c>
      <c r="Y117" s="46">
        <f t="shared" si="88"/>
        <v>0</v>
      </c>
      <c r="Z117" s="43">
        <v>77</v>
      </c>
      <c r="AA117" s="47">
        <f t="shared" si="57"/>
        <v>83.698999999999998</v>
      </c>
    </row>
    <row r="118" spans="1:27" ht="19.5" x14ac:dyDescent="0.35">
      <c r="A118" s="93">
        <v>3</v>
      </c>
      <c r="B118" s="173">
        <v>27</v>
      </c>
      <c r="C118" s="212" t="s">
        <v>36</v>
      </c>
      <c r="D118" s="213"/>
      <c r="E118" s="146"/>
      <c r="F118" s="169">
        <v>45</v>
      </c>
      <c r="G118" s="169">
        <v>35</v>
      </c>
      <c r="H118" s="170"/>
      <c r="I118" s="171">
        <v>3</v>
      </c>
      <c r="J118" s="172">
        <f t="shared" si="84"/>
        <v>84</v>
      </c>
      <c r="K118" s="172"/>
      <c r="L118" s="101">
        <f t="shared" si="85"/>
        <v>252</v>
      </c>
      <c r="M118" s="39">
        <f t="shared" si="86"/>
        <v>93.4</v>
      </c>
      <c r="N118" s="172"/>
      <c r="O118" s="101">
        <f t="shared" si="87"/>
        <v>280.20000000000005</v>
      </c>
      <c r="P118" s="59"/>
      <c r="Q118" s="41" t="e">
        <f>((#REF!/'[1]15сен2021Копия'!U118)-1)*100</f>
        <v>#REF!</v>
      </c>
      <c r="S118" s="43">
        <v>84</v>
      </c>
      <c r="T118" s="43">
        <v>77</v>
      </c>
      <c r="U118" s="41">
        <f t="shared" si="71"/>
        <v>9.0909090909090828</v>
      </c>
      <c r="V118" s="44">
        <v>84</v>
      </c>
      <c r="W118" s="105">
        <v>84</v>
      </c>
      <c r="Y118" s="46">
        <f t="shared" si="88"/>
        <v>0</v>
      </c>
      <c r="Z118" s="43">
        <v>77</v>
      </c>
      <c r="AA118" s="47">
        <f t="shared" si="57"/>
        <v>83.698999999999998</v>
      </c>
    </row>
    <row r="119" spans="1:27" ht="19.5" x14ac:dyDescent="0.35">
      <c r="A119" s="93">
        <v>4</v>
      </c>
      <c r="B119" s="173"/>
      <c r="C119" s="212" t="s">
        <v>147</v>
      </c>
      <c r="D119" s="213"/>
      <c r="E119" s="146"/>
      <c r="F119" s="169">
        <v>45</v>
      </c>
      <c r="G119" s="169">
        <v>35</v>
      </c>
      <c r="H119" s="170"/>
      <c r="I119" s="171">
        <v>3</v>
      </c>
      <c r="J119" s="172">
        <f t="shared" si="84"/>
        <v>90</v>
      </c>
      <c r="K119" s="172"/>
      <c r="L119" s="101">
        <f t="shared" si="85"/>
        <v>270</v>
      </c>
      <c r="M119" s="39">
        <f t="shared" si="86"/>
        <v>100</v>
      </c>
      <c r="N119" s="172"/>
      <c r="O119" s="101">
        <f t="shared" si="87"/>
        <v>300</v>
      </c>
      <c r="P119" s="59"/>
      <c r="Q119" s="41" t="e">
        <f>((#REF!/'[1]15сен2021Копия'!U119)-1)*100</f>
        <v>#REF!</v>
      </c>
      <c r="S119" s="43">
        <v>90</v>
      </c>
      <c r="T119" s="43">
        <v>83</v>
      </c>
      <c r="U119" s="41">
        <f t="shared" si="71"/>
        <v>8.4337349397590309</v>
      </c>
      <c r="V119" s="44">
        <v>90</v>
      </c>
      <c r="W119" s="105">
        <v>90</v>
      </c>
      <c r="Y119" s="46">
        <f t="shared" si="88"/>
        <v>0</v>
      </c>
      <c r="Z119" s="43">
        <v>83</v>
      </c>
      <c r="AA119" s="47">
        <f t="shared" si="57"/>
        <v>90.221000000000004</v>
      </c>
    </row>
    <row r="120" spans="1:27" ht="19.5" x14ac:dyDescent="0.35">
      <c r="A120" s="93">
        <v>5</v>
      </c>
      <c r="B120" s="173">
        <v>38</v>
      </c>
      <c r="C120" s="146" t="s">
        <v>37</v>
      </c>
      <c r="D120" s="213"/>
      <c r="E120" s="146"/>
      <c r="F120" s="169">
        <v>45</v>
      </c>
      <c r="G120" s="169">
        <v>35</v>
      </c>
      <c r="H120" s="170"/>
      <c r="I120" s="171">
        <v>2.5</v>
      </c>
      <c r="J120" s="172">
        <f t="shared" si="84"/>
        <v>126.4</v>
      </c>
      <c r="K120" s="172"/>
      <c r="L120" s="101">
        <f t="shared" si="85"/>
        <v>316</v>
      </c>
      <c r="M120" s="39">
        <f t="shared" si="70"/>
        <v>140.5</v>
      </c>
      <c r="N120" s="172"/>
      <c r="O120" s="101">
        <f t="shared" si="87"/>
        <v>351.25</v>
      </c>
      <c r="P120" s="59"/>
      <c r="Q120" s="41" t="e">
        <f>((#REF!/'[1]15сен2021Копия'!U120)-1)*100</f>
        <v>#REF!</v>
      </c>
      <c r="S120" s="43">
        <v>126.4</v>
      </c>
      <c r="T120" s="43">
        <v>116.7</v>
      </c>
      <c r="U120" s="41">
        <f t="shared" si="71"/>
        <v>8.3119108826049661</v>
      </c>
      <c r="V120" s="44">
        <f t="shared" ref="V120:V125" si="89">CEILING(W120*1.08,0.1)</f>
        <v>126.4</v>
      </c>
      <c r="W120" s="105">
        <v>117</v>
      </c>
      <c r="Y120" s="46">
        <f t="shared" si="88"/>
        <v>0</v>
      </c>
      <c r="Z120" s="43">
        <v>107.5</v>
      </c>
      <c r="AA120" s="47">
        <f t="shared" si="57"/>
        <v>116.85249999999999</v>
      </c>
    </row>
    <row r="121" spans="1:27" ht="19.5" x14ac:dyDescent="0.35">
      <c r="A121" s="93">
        <v>6</v>
      </c>
      <c r="B121" s="173">
        <v>64</v>
      </c>
      <c r="C121" s="146" t="s">
        <v>38</v>
      </c>
      <c r="D121" s="213"/>
      <c r="E121" s="146"/>
      <c r="F121" s="169">
        <v>45</v>
      </c>
      <c r="G121" s="169">
        <v>35</v>
      </c>
      <c r="H121" s="170"/>
      <c r="I121" s="171">
        <v>2.5</v>
      </c>
      <c r="J121" s="172">
        <f t="shared" si="84"/>
        <v>135.19999999999999</v>
      </c>
      <c r="K121" s="172"/>
      <c r="L121" s="101">
        <f>J121*$I121</f>
        <v>338</v>
      </c>
      <c r="M121" s="39">
        <f t="shared" si="70"/>
        <v>150.30000000000001</v>
      </c>
      <c r="N121" s="172"/>
      <c r="O121" s="101">
        <f>M121*$I121</f>
        <v>375.75</v>
      </c>
      <c r="P121" s="59"/>
      <c r="Q121" s="41" t="e">
        <f>((#REF!/'[1]15сен2021Копия'!U121)-1)*100</f>
        <v>#REF!</v>
      </c>
      <c r="S121" s="43">
        <v>135.19999999999999</v>
      </c>
      <c r="T121" s="43">
        <v>124.5</v>
      </c>
      <c r="U121" s="41">
        <f t="shared" si="71"/>
        <v>8.594377510040152</v>
      </c>
      <c r="V121" s="44">
        <f t="shared" si="89"/>
        <v>135.20000000000002</v>
      </c>
      <c r="W121" s="105">
        <v>125.1</v>
      </c>
      <c r="Y121" s="46">
        <f t="shared" si="88"/>
        <v>0</v>
      </c>
      <c r="Z121" s="43">
        <v>115</v>
      </c>
      <c r="AA121" s="47">
        <f t="shared" si="57"/>
        <v>125.005</v>
      </c>
    </row>
    <row r="122" spans="1:27" ht="19.5" x14ac:dyDescent="0.35">
      <c r="A122" s="93">
        <v>7</v>
      </c>
      <c r="B122" s="173">
        <v>30</v>
      </c>
      <c r="C122" s="146" t="s">
        <v>39</v>
      </c>
      <c r="D122" s="213"/>
      <c r="E122" s="146"/>
      <c r="F122" s="169">
        <v>45</v>
      </c>
      <c r="G122" s="169">
        <v>35</v>
      </c>
      <c r="H122" s="170"/>
      <c r="I122" s="171">
        <v>2.5</v>
      </c>
      <c r="J122" s="172">
        <f t="shared" si="84"/>
        <v>135.19999999999999</v>
      </c>
      <c r="K122" s="172"/>
      <c r="L122" s="101">
        <f>J122*$I122</f>
        <v>338</v>
      </c>
      <c r="M122" s="39">
        <f t="shared" si="70"/>
        <v>150.30000000000001</v>
      </c>
      <c r="N122" s="172"/>
      <c r="O122" s="101">
        <f>M122*$I122</f>
        <v>375.75</v>
      </c>
      <c r="P122" s="59"/>
      <c r="Q122" s="41" t="e">
        <f>((#REF!/'[1]15сен2021Копия'!U122)-1)*100</f>
        <v>#REF!</v>
      </c>
      <c r="S122" s="43">
        <v>135.19999999999999</v>
      </c>
      <c r="T122" s="43">
        <v>124.5</v>
      </c>
      <c r="U122" s="41">
        <f t="shared" si="71"/>
        <v>8.594377510040152</v>
      </c>
      <c r="V122" s="44">
        <f t="shared" si="89"/>
        <v>135.20000000000002</v>
      </c>
      <c r="W122" s="105">
        <v>125.1</v>
      </c>
      <c r="Y122" s="46">
        <f t="shared" si="88"/>
        <v>0</v>
      </c>
      <c r="Z122" s="43">
        <v>115</v>
      </c>
      <c r="AA122" s="47">
        <f t="shared" si="57"/>
        <v>125.005</v>
      </c>
    </row>
    <row r="123" spans="1:27" ht="19.5" x14ac:dyDescent="0.35">
      <c r="A123" s="93">
        <v>8</v>
      </c>
      <c r="B123" s="173">
        <v>7</v>
      </c>
      <c r="C123" s="146" t="s">
        <v>148</v>
      </c>
      <c r="D123" s="213"/>
      <c r="E123" s="146"/>
      <c r="F123" s="169">
        <v>45</v>
      </c>
      <c r="G123" s="169">
        <v>35</v>
      </c>
      <c r="H123" s="170"/>
      <c r="I123" s="171">
        <v>2.5</v>
      </c>
      <c r="J123" s="172">
        <f t="shared" si="84"/>
        <v>136.30000000000001</v>
      </c>
      <c r="K123" s="172"/>
      <c r="L123" s="101">
        <f t="shared" si="85"/>
        <v>340.75</v>
      </c>
      <c r="M123" s="39">
        <f t="shared" si="70"/>
        <v>151.5</v>
      </c>
      <c r="N123" s="172"/>
      <c r="O123" s="101">
        <f t="shared" si="87"/>
        <v>378.75</v>
      </c>
      <c r="P123" s="59"/>
      <c r="Q123" s="41" t="e">
        <f>((#REF!/'[1]15сен2021Копия'!U123)-1)*100</f>
        <v>#REF!</v>
      </c>
      <c r="S123" s="43">
        <v>136.30000000000001</v>
      </c>
      <c r="T123" s="43">
        <v>125.7</v>
      </c>
      <c r="U123" s="41">
        <f t="shared" si="71"/>
        <v>8.432776451869529</v>
      </c>
      <c r="V123" s="44">
        <f t="shared" si="89"/>
        <v>136.30000000000001</v>
      </c>
      <c r="W123" s="105">
        <v>126.2</v>
      </c>
      <c r="Y123" s="46">
        <f t="shared" si="88"/>
        <v>0</v>
      </c>
      <c r="Z123" s="43">
        <v>116</v>
      </c>
      <c r="AA123" s="47">
        <f t="shared" si="57"/>
        <v>126.092</v>
      </c>
    </row>
    <row r="124" spans="1:27" ht="19.5" x14ac:dyDescent="0.35">
      <c r="A124" s="93">
        <v>9</v>
      </c>
      <c r="B124" s="173">
        <v>5</v>
      </c>
      <c r="C124" s="146" t="s">
        <v>41</v>
      </c>
      <c r="D124" s="213"/>
      <c r="E124" s="146"/>
      <c r="F124" s="169">
        <v>45</v>
      </c>
      <c r="G124" s="169">
        <v>35</v>
      </c>
      <c r="H124" s="170"/>
      <c r="I124" s="171">
        <v>2.5</v>
      </c>
      <c r="J124" s="172">
        <f t="shared" si="84"/>
        <v>136.30000000000001</v>
      </c>
      <c r="K124" s="172"/>
      <c r="L124" s="101">
        <f t="shared" si="85"/>
        <v>340.75</v>
      </c>
      <c r="M124" s="39">
        <f t="shared" si="70"/>
        <v>151.5</v>
      </c>
      <c r="N124" s="172"/>
      <c r="O124" s="101">
        <f t="shared" si="87"/>
        <v>378.75</v>
      </c>
      <c r="P124" s="59"/>
      <c r="Q124" s="41" t="e">
        <f>((#REF!/'[1]15сен2021Копия'!U124)-1)*100</f>
        <v>#REF!</v>
      </c>
      <c r="S124" s="43">
        <v>136.30000000000001</v>
      </c>
      <c r="T124" s="43">
        <v>125.7</v>
      </c>
      <c r="U124" s="41">
        <f t="shared" si="71"/>
        <v>8.432776451869529</v>
      </c>
      <c r="V124" s="44">
        <f t="shared" si="89"/>
        <v>136.30000000000001</v>
      </c>
      <c r="W124" s="105">
        <v>126.2</v>
      </c>
      <c r="Y124" s="46">
        <f t="shared" si="88"/>
        <v>0</v>
      </c>
      <c r="Z124" s="43">
        <v>116</v>
      </c>
      <c r="AA124" s="47">
        <f t="shared" si="57"/>
        <v>126.092</v>
      </c>
    </row>
    <row r="125" spans="1:27" ht="19.5" x14ac:dyDescent="0.35">
      <c r="A125" s="93">
        <v>10</v>
      </c>
      <c r="B125" s="173">
        <v>47</v>
      </c>
      <c r="C125" s="146" t="s">
        <v>149</v>
      </c>
      <c r="D125" s="213"/>
      <c r="E125" s="146"/>
      <c r="F125" s="169">
        <v>45</v>
      </c>
      <c r="G125" s="169">
        <v>35</v>
      </c>
      <c r="H125" s="170"/>
      <c r="I125" s="171">
        <v>2.5</v>
      </c>
      <c r="J125" s="172">
        <f t="shared" si="84"/>
        <v>138.1</v>
      </c>
      <c r="K125" s="172"/>
      <c r="L125" s="101">
        <f t="shared" si="85"/>
        <v>345.25</v>
      </c>
      <c r="M125" s="39">
        <f t="shared" si="70"/>
        <v>153.5</v>
      </c>
      <c r="N125" s="172"/>
      <c r="O125" s="101">
        <f t="shared" si="87"/>
        <v>383.75</v>
      </c>
      <c r="P125" s="59"/>
      <c r="Q125" s="41" t="e">
        <f>((#REF!/'[1]15сен2021Копия'!U125)-1)*100</f>
        <v>#REF!</v>
      </c>
      <c r="S125" s="43">
        <v>138.1</v>
      </c>
      <c r="T125" s="43">
        <v>127.5</v>
      </c>
      <c r="U125" s="41">
        <f t="shared" si="71"/>
        <v>8.3137254901960667</v>
      </c>
      <c r="V125" s="44">
        <f t="shared" si="89"/>
        <v>138.1</v>
      </c>
      <c r="W125" s="105">
        <v>127.8</v>
      </c>
      <c r="Y125" s="46">
        <f t="shared" si="88"/>
        <v>0</v>
      </c>
      <c r="Z125" s="43">
        <v>117.5</v>
      </c>
      <c r="AA125" s="47">
        <f t="shared" si="57"/>
        <v>127.7225</v>
      </c>
    </row>
    <row r="126" spans="1:27" ht="19.5" x14ac:dyDescent="0.35">
      <c r="A126" s="93">
        <v>11</v>
      </c>
      <c r="B126" s="173">
        <v>54</v>
      </c>
      <c r="C126" s="146" t="s">
        <v>43</v>
      </c>
      <c r="D126" s="213"/>
      <c r="E126" s="146"/>
      <c r="F126" s="169">
        <v>45</v>
      </c>
      <c r="G126" s="169">
        <v>35</v>
      </c>
      <c r="H126" s="170"/>
      <c r="I126" s="171">
        <v>3</v>
      </c>
      <c r="J126" s="172">
        <f t="shared" si="84"/>
        <v>141</v>
      </c>
      <c r="K126" s="172"/>
      <c r="L126" s="101">
        <f t="shared" si="75"/>
        <v>423</v>
      </c>
      <c r="M126" s="39">
        <f t="shared" si="70"/>
        <v>156.70000000000002</v>
      </c>
      <c r="N126" s="172"/>
      <c r="O126" s="101">
        <f t="shared" si="87"/>
        <v>470.1</v>
      </c>
      <c r="P126" s="59"/>
      <c r="Q126" s="41" t="e">
        <f>((#REF!/'[1]15сен2021Копия'!U126)-1)*100</f>
        <v>#REF!</v>
      </c>
      <c r="S126" s="43">
        <v>141</v>
      </c>
      <c r="T126" s="43">
        <v>129.9</v>
      </c>
      <c r="U126" s="41">
        <f t="shared" si="71"/>
        <v>8.5450346420323342</v>
      </c>
      <c r="V126" s="44">
        <f t="shared" si="72"/>
        <v>141</v>
      </c>
      <c r="W126" s="105">
        <v>130.5</v>
      </c>
      <c r="Y126" s="46">
        <f t="shared" si="88"/>
        <v>0</v>
      </c>
      <c r="Z126" s="43">
        <v>120</v>
      </c>
      <c r="AA126" s="47">
        <f t="shared" si="57"/>
        <v>130.44</v>
      </c>
    </row>
    <row r="127" spans="1:27" ht="19.5" x14ac:dyDescent="0.35">
      <c r="A127" s="93">
        <v>12</v>
      </c>
      <c r="B127" s="173">
        <v>28</v>
      </c>
      <c r="C127" s="146" t="s">
        <v>45</v>
      </c>
      <c r="D127" s="213"/>
      <c r="E127" s="146"/>
      <c r="F127" s="169">
        <v>45</v>
      </c>
      <c r="G127" s="169">
        <v>35</v>
      </c>
      <c r="H127" s="170"/>
      <c r="I127" s="171">
        <v>2.5</v>
      </c>
      <c r="J127" s="172">
        <f t="shared" si="84"/>
        <v>142.19999999999999</v>
      </c>
      <c r="K127" s="172"/>
      <c r="L127" s="101">
        <f t="shared" si="75"/>
        <v>355.5</v>
      </c>
      <c r="M127" s="39">
        <f t="shared" si="70"/>
        <v>158</v>
      </c>
      <c r="N127" s="172"/>
      <c r="O127" s="101">
        <f t="shared" si="87"/>
        <v>395</v>
      </c>
      <c r="P127" s="59"/>
      <c r="Q127" s="41" t="e">
        <f>((#REF!/'[1]15сен2021Копия'!U127)-1)*100</f>
        <v>#REF!</v>
      </c>
      <c r="S127" s="43">
        <v>142.19999999999999</v>
      </c>
      <c r="T127" s="43">
        <v>131.1</v>
      </c>
      <c r="U127" s="41">
        <f t="shared" si="71"/>
        <v>8.4668192219679703</v>
      </c>
      <c r="V127" s="44">
        <f t="shared" si="72"/>
        <v>142.20000000000002</v>
      </c>
      <c r="W127" s="105">
        <v>131.6</v>
      </c>
      <c r="Y127" s="46">
        <f t="shared" si="88"/>
        <v>0</v>
      </c>
      <c r="Z127" s="43">
        <v>121</v>
      </c>
      <c r="AA127" s="47">
        <f t="shared" si="57"/>
        <v>131.52699999999999</v>
      </c>
    </row>
    <row r="128" spans="1:27" ht="19.5" x14ac:dyDescent="0.35">
      <c r="A128" s="93">
        <v>13</v>
      </c>
      <c r="B128" s="173">
        <v>77</v>
      </c>
      <c r="C128" s="146" t="s">
        <v>46</v>
      </c>
      <c r="D128" s="213"/>
      <c r="E128" s="146"/>
      <c r="F128" s="169">
        <v>45</v>
      </c>
      <c r="G128" s="169">
        <v>35</v>
      </c>
      <c r="H128" s="170"/>
      <c r="I128" s="171">
        <v>3</v>
      </c>
      <c r="J128" s="172">
        <f t="shared" si="84"/>
        <v>144.6</v>
      </c>
      <c r="K128" s="172"/>
      <c r="L128" s="101">
        <f t="shared" si="75"/>
        <v>433.79999999999995</v>
      </c>
      <c r="M128" s="39">
        <f t="shared" si="70"/>
        <v>160.70000000000002</v>
      </c>
      <c r="N128" s="172"/>
      <c r="O128" s="101">
        <f t="shared" si="87"/>
        <v>482.1</v>
      </c>
      <c r="P128" s="59"/>
      <c r="Q128" s="41" t="e">
        <f>((#REF!/'[1]15сен2021Копия'!U128)-1)*100</f>
        <v>#REF!</v>
      </c>
      <c r="S128" s="43">
        <v>144.6</v>
      </c>
      <c r="T128" s="43">
        <v>133.30000000000001</v>
      </c>
      <c r="U128" s="41">
        <f t="shared" si="71"/>
        <v>8.4771192798199344</v>
      </c>
      <c r="V128" s="44">
        <f t="shared" si="72"/>
        <v>144.6</v>
      </c>
      <c r="W128" s="105">
        <v>133.80000000000001</v>
      </c>
      <c r="Y128" s="46">
        <f t="shared" si="88"/>
        <v>0</v>
      </c>
      <c r="Z128" s="43">
        <v>123</v>
      </c>
      <c r="AA128" s="47">
        <f t="shared" si="57"/>
        <v>133.70099999999999</v>
      </c>
    </row>
    <row r="129" spans="1:27" ht="19.5" x14ac:dyDescent="0.35">
      <c r="A129" s="93">
        <v>14</v>
      </c>
      <c r="B129" s="173">
        <v>90</v>
      </c>
      <c r="C129" s="146" t="s">
        <v>150</v>
      </c>
      <c r="D129" s="213"/>
      <c r="E129" s="146"/>
      <c r="F129" s="169">
        <v>45</v>
      </c>
      <c r="G129" s="169">
        <v>35</v>
      </c>
      <c r="H129" s="170"/>
      <c r="I129" s="171">
        <v>2.5</v>
      </c>
      <c r="J129" s="172">
        <f t="shared" si="84"/>
        <v>144.6</v>
      </c>
      <c r="K129" s="172"/>
      <c r="L129" s="101">
        <f t="shared" si="75"/>
        <v>361.5</v>
      </c>
      <c r="M129" s="39">
        <f t="shared" si="70"/>
        <v>160.70000000000002</v>
      </c>
      <c r="N129" s="172"/>
      <c r="O129" s="101">
        <f t="shared" si="87"/>
        <v>401.75000000000006</v>
      </c>
      <c r="P129" s="59"/>
      <c r="Q129" s="41" t="e">
        <f>((#REF!/'[1]15сен2021Копия'!U129)-1)*100</f>
        <v>#REF!</v>
      </c>
      <c r="S129" s="43">
        <v>144.6</v>
      </c>
      <c r="T129" s="43">
        <v>133.30000000000001</v>
      </c>
      <c r="U129" s="41">
        <f t="shared" si="71"/>
        <v>8.4771192798199344</v>
      </c>
      <c r="V129" s="44">
        <f t="shared" si="72"/>
        <v>144.6</v>
      </c>
      <c r="W129" s="105">
        <v>133.80000000000001</v>
      </c>
      <c r="Y129" s="46">
        <f t="shared" si="88"/>
        <v>0</v>
      </c>
      <c r="Z129" s="43">
        <v>123</v>
      </c>
      <c r="AA129" s="47">
        <f t="shared" si="57"/>
        <v>133.70099999999999</v>
      </c>
    </row>
    <row r="130" spans="1:27" ht="19.5" x14ac:dyDescent="0.35">
      <c r="A130" s="93">
        <v>15</v>
      </c>
      <c r="B130" s="173">
        <v>10</v>
      </c>
      <c r="C130" s="146" t="s">
        <v>151</v>
      </c>
      <c r="D130" s="213"/>
      <c r="E130" s="146"/>
      <c r="F130" s="169">
        <v>45</v>
      </c>
      <c r="G130" s="169">
        <v>35</v>
      </c>
      <c r="H130" s="170"/>
      <c r="I130" s="171">
        <v>2.5</v>
      </c>
      <c r="J130" s="172">
        <f t="shared" si="84"/>
        <v>146.30000000000001</v>
      </c>
      <c r="K130" s="172"/>
      <c r="L130" s="101">
        <f t="shared" si="75"/>
        <v>365.75</v>
      </c>
      <c r="M130" s="39">
        <f t="shared" si="70"/>
        <v>162.60000000000002</v>
      </c>
      <c r="N130" s="172"/>
      <c r="O130" s="101">
        <f t="shared" si="87"/>
        <v>406.50000000000006</v>
      </c>
      <c r="P130" s="59"/>
      <c r="Q130" s="41" t="e">
        <f>((#REF!/'[1]15сен2021Копия'!U130)-1)*100</f>
        <v>#REF!</v>
      </c>
      <c r="S130" s="43">
        <v>146.30000000000001</v>
      </c>
      <c r="T130" s="43">
        <v>135.19999999999999</v>
      </c>
      <c r="U130" s="41">
        <f t="shared" si="71"/>
        <v>8.2100591715976492</v>
      </c>
      <c r="V130" s="44">
        <f t="shared" si="72"/>
        <v>146.30000000000001</v>
      </c>
      <c r="W130" s="105">
        <v>135.4</v>
      </c>
      <c r="Y130" s="46">
        <f t="shared" si="88"/>
        <v>0</v>
      </c>
      <c r="Z130" s="43">
        <v>124.5</v>
      </c>
      <c r="AA130" s="47">
        <f t="shared" si="57"/>
        <v>135.33150000000001</v>
      </c>
    </row>
    <row r="131" spans="1:27" ht="19.5" x14ac:dyDescent="0.35">
      <c r="A131" s="93">
        <v>16</v>
      </c>
      <c r="B131" s="173">
        <v>80</v>
      </c>
      <c r="C131" s="146" t="s">
        <v>49</v>
      </c>
      <c r="D131" s="213"/>
      <c r="E131" s="146"/>
      <c r="F131" s="169">
        <v>45</v>
      </c>
      <c r="G131" s="169">
        <v>35</v>
      </c>
      <c r="H131" s="170"/>
      <c r="I131" s="171">
        <v>2.5</v>
      </c>
      <c r="J131" s="172">
        <f t="shared" si="84"/>
        <v>150.4</v>
      </c>
      <c r="K131" s="172"/>
      <c r="L131" s="101">
        <f t="shared" si="75"/>
        <v>376</v>
      </c>
      <c r="M131" s="39">
        <f t="shared" si="70"/>
        <v>167.10000000000002</v>
      </c>
      <c r="N131" s="172"/>
      <c r="O131" s="101">
        <f t="shared" si="87"/>
        <v>417.75000000000006</v>
      </c>
      <c r="P131" s="59"/>
      <c r="Q131" s="41" t="e">
        <f>((#REF!/'[1]15сен2021Копия'!U131)-1)*100</f>
        <v>#REF!</v>
      </c>
      <c r="S131" s="43">
        <v>150.4</v>
      </c>
      <c r="T131" s="43">
        <v>138.69999999999999</v>
      </c>
      <c r="U131" s="41">
        <f t="shared" si="71"/>
        <v>8.4354722422494746</v>
      </c>
      <c r="V131" s="44">
        <f t="shared" si="72"/>
        <v>150.4</v>
      </c>
      <c r="W131" s="105">
        <v>139.19999999999999</v>
      </c>
      <c r="Y131" s="46">
        <f t="shared" si="88"/>
        <v>0</v>
      </c>
      <c r="Z131" s="43">
        <v>128</v>
      </c>
      <c r="AA131" s="47">
        <f t="shared" si="57"/>
        <v>139.136</v>
      </c>
    </row>
    <row r="132" spans="1:27" ht="19.5" x14ac:dyDescent="0.35">
      <c r="A132" s="93">
        <v>17</v>
      </c>
      <c r="B132" s="173">
        <v>12</v>
      </c>
      <c r="C132" s="146" t="s">
        <v>50</v>
      </c>
      <c r="D132" s="213"/>
      <c r="E132" s="146"/>
      <c r="F132" s="169">
        <v>45</v>
      </c>
      <c r="G132" s="169">
        <v>35</v>
      </c>
      <c r="H132" s="170"/>
      <c r="I132" s="171">
        <v>2.5</v>
      </c>
      <c r="J132" s="172">
        <f t="shared" si="84"/>
        <v>150.4</v>
      </c>
      <c r="K132" s="172"/>
      <c r="L132" s="101">
        <f>J132*$I132</f>
        <v>376</v>
      </c>
      <c r="M132" s="39">
        <f t="shared" si="70"/>
        <v>167.10000000000002</v>
      </c>
      <c r="N132" s="172"/>
      <c r="O132" s="101">
        <f>M132*$I132</f>
        <v>417.75000000000006</v>
      </c>
      <c r="P132" s="59"/>
      <c r="Q132" s="41" t="e">
        <f>((#REF!/'[1]15сен2021Копия'!U132)-1)*100</f>
        <v>#REF!</v>
      </c>
      <c r="S132" s="43">
        <v>150.4</v>
      </c>
      <c r="T132" s="43">
        <v>138.69999999999999</v>
      </c>
      <c r="U132" s="41">
        <f t="shared" si="71"/>
        <v>8.4354722422494746</v>
      </c>
      <c r="V132" s="44">
        <f t="shared" si="72"/>
        <v>150.4</v>
      </c>
      <c r="W132" s="105">
        <v>139.19999999999999</v>
      </c>
      <c r="Y132" s="46">
        <f t="shared" si="88"/>
        <v>0</v>
      </c>
      <c r="Z132" s="43">
        <v>128</v>
      </c>
      <c r="AA132" s="47">
        <f t="shared" ref="AA132:AA147" si="90">Z132*1.087</f>
        <v>139.136</v>
      </c>
    </row>
    <row r="133" spans="1:27" ht="19.5" x14ac:dyDescent="0.35">
      <c r="A133" s="93">
        <v>18</v>
      </c>
      <c r="B133" s="173"/>
      <c r="C133" s="146" t="s">
        <v>51</v>
      </c>
      <c r="D133" s="213"/>
      <c r="E133" s="146"/>
      <c r="F133" s="169">
        <v>45</v>
      </c>
      <c r="G133" s="169">
        <v>35</v>
      </c>
      <c r="H133" s="170"/>
      <c r="I133" s="171">
        <v>2.5</v>
      </c>
      <c r="J133" s="172">
        <f>S133</f>
        <v>156.19999999999999</v>
      </c>
      <c r="K133" s="172"/>
      <c r="L133" s="101">
        <f>J133*$I133</f>
        <v>390.5</v>
      </c>
      <c r="M133" s="39">
        <f t="shared" si="70"/>
        <v>173.60000000000002</v>
      </c>
      <c r="N133" s="172"/>
      <c r="O133" s="101">
        <f>M133*$I133</f>
        <v>434.00000000000006</v>
      </c>
      <c r="P133" s="59"/>
      <c r="Q133" s="41" t="e">
        <f>((#REF!/'[1]15сен2021Копия'!U133)-1)*100</f>
        <v>#REF!</v>
      </c>
      <c r="S133" s="43">
        <v>156.19999999999999</v>
      </c>
      <c r="T133" s="43">
        <v>144.1</v>
      </c>
      <c r="U133" s="41">
        <f t="shared" si="71"/>
        <v>8.3969465648855</v>
      </c>
      <c r="V133" s="44">
        <f>CEILING(W133*1.08,0.1)</f>
        <v>156.20000000000002</v>
      </c>
      <c r="W133" s="105">
        <v>144.6</v>
      </c>
      <c r="Y133" s="46">
        <f t="shared" si="88"/>
        <v>0</v>
      </c>
      <c r="Z133" s="43">
        <v>133</v>
      </c>
      <c r="AA133" s="47">
        <f t="shared" si="90"/>
        <v>144.571</v>
      </c>
    </row>
    <row r="134" spans="1:27" ht="19.5" x14ac:dyDescent="0.35">
      <c r="A134" s="93">
        <v>19</v>
      </c>
      <c r="B134" s="173">
        <v>14</v>
      </c>
      <c r="C134" s="146" t="s">
        <v>152</v>
      </c>
      <c r="D134" s="213"/>
      <c r="E134" s="146"/>
      <c r="F134" s="169">
        <v>45</v>
      </c>
      <c r="G134" s="169">
        <v>35</v>
      </c>
      <c r="H134" s="170"/>
      <c r="I134" s="171">
        <v>3</v>
      </c>
      <c r="J134" s="172">
        <f>S134</f>
        <v>156.19999999999999</v>
      </c>
      <c r="K134" s="172"/>
      <c r="L134" s="101">
        <f>J134*$I134</f>
        <v>468.59999999999997</v>
      </c>
      <c r="M134" s="39">
        <f t="shared" si="70"/>
        <v>173.60000000000002</v>
      </c>
      <c r="N134" s="172"/>
      <c r="O134" s="101">
        <f>M134*$I134</f>
        <v>520.80000000000007</v>
      </c>
      <c r="P134" s="59"/>
      <c r="Q134" s="41" t="e">
        <f>((#REF!/'[1]15сен2021Копия'!U134)-1)*100</f>
        <v>#REF!</v>
      </c>
      <c r="S134" s="43">
        <v>156.19999999999999</v>
      </c>
      <c r="T134" s="43">
        <v>144.1</v>
      </c>
      <c r="U134" s="41">
        <f t="shared" si="71"/>
        <v>8.3969465648855</v>
      </c>
      <c r="V134" s="44">
        <f>CEILING(W134*1.08,0.1)</f>
        <v>156.20000000000002</v>
      </c>
      <c r="W134" s="105">
        <v>144.6</v>
      </c>
      <c r="Y134" s="46">
        <f t="shared" si="88"/>
        <v>0</v>
      </c>
      <c r="Z134" s="43">
        <v>133</v>
      </c>
      <c r="AA134" s="47">
        <f t="shared" si="90"/>
        <v>144.571</v>
      </c>
    </row>
    <row r="135" spans="1:27" ht="19.5" x14ac:dyDescent="0.35">
      <c r="A135" s="93">
        <v>20</v>
      </c>
      <c r="B135" s="173">
        <v>14</v>
      </c>
      <c r="C135" s="146" t="s">
        <v>153</v>
      </c>
      <c r="D135" s="213"/>
      <c r="E135" s="146"/>
      <c r="F135" s="169">
        <v>45</v>
      </c>
      <c r="G135" s="169">
        <v>35</v>
      </c>
      <c r="H135" s="170"/>
      <c r="I135" s="171">
        <v>3</v>
      </c>
      <c r="J135" s="172">
        <f>S135</f>
        <v>158.69999999999999</v>
      </c>
      <c r="K135" s="172"/>
      <c r="L135" s="101">
        <f>J135*$I135</f>
        <v>476.09999999999997</v>
      </c>
      <c r="M135" s="39">
        <f t="shared" si="70"/>
        <v>176.4</v>
      </c>
      <c r="N135" s="172"/>
      <c r="O135" s="101">
        <f>M135*$I135</f>
        <v>529.20000000000005</v>
      </c>
      <c r="P135" s="59"/>
      <c r="Q135" s="41" t="e">
        <f>((#REF!/'[1]15сен2021Копия'!U135)-1)*100</f>
        <v>#REF!</v>
      </c>
      <c r="S135" s="43">
        <v>158.69999999999999</v>
      </c>
      <c r="T135" s="43">
        <v>146.5</v>
      </c>
      <c r="U135" s="41">
        <f t="shared" si="71"/>
        <v>8.327645051194521</v>
      </c>
      <c r="V135" s="44">
        <f>CEILING(W135*1.08,0.1)</f>
        <v>158.70000000000002</v>
      </c>
      <c r="W135" s="105">
        <v>146.9</v>
      </c>
      <c r="Y135" s="46">
        <f t="shared" si="88"/>
        <v>0</v>
      </c>
      <c r="Z135" s="43">
        <v>135</v>
      </c>
      <c r="AA135" s="47">
        <f t="shared" si="90"/>
        <v>146.745</v>
      </c>
    </row>
    <row r="136" spans="1:27" ht="19.5" x14ac:dyDescent="0.35">
      <c r="A136" s="93">
        <v>21</v>
      </c>
      <c r="B136" s="173">
        <v>14</v>
      </c>
      <c r="C136" s="146" t="s">
        <v>60</v>
      </c>
      <c r="D136" s="213"/>
      <c r="E136" s="146"/>
      <c r="F136" s="169">
        <v>45</v>
      </c>
      <c r="G136" s="169">
        <v>35</v>
      </c>
      <c r="H136" s="170"/>
      <c r="I136" s="171">
        <v>3</v>
      </c>
      <c r="J136" s="172">
        <f t="shared" si="84"/>
        <v>158.69999999999999</v>
      </c>
      <c r="K136" s="172"/>
      <c r="L136" s="101">
        <f t="shared" si="75"/>
        <v>476.09999999999997</v>
      </c>
      <c r="M136" s="39">
        <f t="shared" si="70"/>
        <v>176.4</v>
      </c>
      <c r="N136" s="172"/>
      <c r="O136" s="101">
        <f t="shared" si="87"/>
        <v>529.20000000000005</v>
      </c>
      <c r="P136" s="59"/>
      <c r="Q136" s="41" t="e">
        <f>((#REF!/'[1]15сен2021Копия'!U136)-1)*100</f>
        <v>#REF!</v>
      </c>
      <c r="S136" s="43">
        <v>158.69999999999999</v>
      </c>
      <c r="T136" s="43">
        <v>146.5</v>
      </c>
      <c r="U136" s="41">
        <f t="shared" si="71"/>
        <v>8.327645051194521</v>
      </c>
      <c r="V136" s="44">
        <f t="shared" si="72"/>
        <v>158.70000000000002</v>
      </c>
      <c r="W136" s="105">
        <v>146.9</v>
      </c>
      <c r="Y136" s="46">
        <f t="shared" si="88"/>
        <v>0</v>
      </c>
      <c r="Z136" s="43">
        <v>135</v>
      </c>
      <c r="AA136" s="47">
        <f t="shared" si="90"/>
        <v>146.745</v>
      </c>
    </row>
    <row r="137" spans="1:27" ht="19.5" x14ac:dyDescent="0.35">
      <c r="A137" s="93">
        <v>22</v>
      </c>
      <c r="B137" s="173">
        <v>87</v>
      </c>
      <c r="C137" s="146" t="s">
        <v>154</v>
      </c>
      <c r="D137" s="213"/>
      <c r="E137" s="146"/>
      <c r="F137" s="169">
        <v>45</v>
      </c>
      <c r="G137" s="169">
        <v>35</v>
      </c>
      <c r="H137" s="170"/>
      <c r="I137" s="171">
        <v>3</v>
      </c>
      <c r="J137" s="172">
        <f t="shared" si="84"/>
        <v>158.69999999999999</v>
      </c>
      <c r="K137" s="172"/>
      <c r="L137" s="101">
        <f t="shared" si="75"/>
        <v>476.09999999999997</v>
      </c>
      <c r="M137" s="39">
        <f t="shared" si="70"/>
        <v>176.4</v>
      </c>
      <c r="N137" s="172"/>
      <c r="O137" s="101">
        <f t="shared" si="87"/>
        <v>529.20000000000005</v>
      </c>
      <c r="P137" s="59"/>
      <c r="Q137" s="41" t="e">
        <f>((#REF!/'[1]15сен2021Копия'!U137)-1)*100</f>
        <v>#REF!</v>
      </c>
      <c r="S137" s="43">
        <v>158.69999999999999</v>
      </c>
      <c r="T137" s="43">
        <v>146.5</v>
      </c>
      <c r="U137" s="41">
        <f t="shared" si="71"/>
        <v>8.327645051194521</v>
      </c>
      <c r="V137" s="44">
        <f t="shared" si="72"/>
        <v>158.70000000000002</v>
      </c>
      <c r="W137" s="105">
        <v>146.9</v>
      </c>
      <c r="Y137" s="46">
        <f t="shared" si="88"/>
        <v>0</v>
      </c>
      <c r="Z137" s="43">
        <v>135</v>
      </c>
      <c r="AA137" s="47">
        <f t="shared" si="90"/>
        <v>146.745</v>
      </c>
    </row>
    <row r="138" spans="1:27" ht="19.5" x14ac:dyDescent="0.35">
      <c r="A138" s="93">
        <v>23</v>
      </c>
      <c r="B138" s="173">
        <v>33</v>
      </c>
      <c r="C138" s="146" t="s">
        <v>53</v>
      </c>
      <c r="D138" s="213"/>
      <c r="E138" s="146"/>
      <c r="F138" s="169">
        <v>45</v>
      </c>
      <c r="G138" s="169">
        <v>35</v>
      </c>
      <c r="H138" s="170"/>
      <c r="I138" s="171">
        <v>2.5</v>
      </c>
      <c r="J138" s="172">
        <f t="shared" si="84"/>
        <v>158.69999999999999</v>
      </c>
      <c r="K138" s="172"/>
      <c r="L138" s="101">
        <f t="shared" si="75"/>
        <v>396.75</v>
      </c>
      <c r="M138" s="39">
        <f t="shared" si="70"/>
        <v>176.4</v>
      </c>
      <c r="N138" s="172"/>
      <c r="O138" s="101">
        <f t="shared" si="87"/>
        <v>441</v>
      </c>
      <c r="P138" s="59"/>
      <c r="Q138" s="41" t="e">
        <f>((#REF!/'[1]15сен2021Копия'!U138)-1)*100</f>
        <v>#REF!</v>
      </c>
      <c r="S138" s="43">
        <v>158.69999999999999</v>
      </c>
      <c r="T138" s="43">
        <v>146.5</v>
      </c>
      <c r="U138" s="41">
        <f t="shared" si="71"/>
        <v>8.327645051194521</v>
      </c>
      <c r="V138" s="44">
        <f t="shared" si="72"/>
        <v>158.70000000000002</v>
      </c>
      <c r="W138" s="105">
        <v>146.9</v>
      </c>
      <c r="Y138" s="46">
        <f t="shared" si="88"/>
        <v>0</v>
      </c>
      <c r="Z138" s="43">
        <v>135</v>
      </c>
      <c r="AA138" s="47">
        <f t="shared" si="90"/>
        <v>146.745</v>
      </c>
    </row>
    <row r="139" spans="1:27" ht="19.5" x14ac:dyDescent="0.35">
      <c r="A139" s="93">
        <v>24</v>
      </c>
      <c r="B139" s="173">
        <v>62</v>
      </c>
      <c r="C139" s="146" t="s">
        <v>54</v>
      </c>
      <c r="D139" s="213"/>
      <c r="E139" s="146"/>
      <c r="F139" s="169">
        <v>45</v>
      </c>
      <c r="G139" s="169">
        <v>35</v>
      </c>
      <c r="H139" s="170"/>
      <c r="I139" s="171">
        <v>3</v>
      </c>
      <c r="J139" s="172">
        <f t="shared" si="84"/>
        <v>165.8</v>
      </c>
      <c r="K139" s="172"/>
      <c r="L139" s="101">
        <f t="shared" si="75"/>
        <v>497.40000000000003</v>
      </c>
      <c r="M139" s="39">
        <f t="shared" si="70"/>
        <v>184.3</v>
      </c>
      <c r="N139" s="172"/>
      <c r="O139" s="101">
        <f t="shared" si="87"/>
        <v>552.90000000000009</v>
      </c>
      <c r="P139" s="59"/>
      <c r="Q139" s="41" t="e">
        <f>((#REF!/'[1]15сен2021Копия'!U139)-1)*100</f>
        <v>#REF!</v>
      </c>
      <c r="S139" s="43">
        <v>165.8</v>
      </c>
      <c r="T139" s="43">
        <v>153.1</v>
      </c>
      <c r="U139" s="41">
        <f t="shared" si="71"/>
        <v>8.2952318745917797</v>
      </c>
      <c r="V139" s="44">
        <f t="shared" si="72"/>
        <v>165.8</v>
      </c>
      <c r="W139" s="105">
        <v>153.5</v>
      </c>
      <c r="Y139" s="46">
        <f t="shared" si="88"/>
        <v>0</v>
      </c>
      <c r="Z139" s="43">
        <v>141</v>
      </c>
      <c r="AA139" s="47">
        <f t="shared" si="90"/>
        <v>153.267</v>
      </c>
    </row>
    <row r="140" spans="1:27" ht="19.5" x14ac:dyDescent="0.35">
      <c r="A140" s="93">
        <v>25</v>
      </c>
      <c r="B140" s="173">
        <v>59</v>
      </c>
      <c r="C140" s="146" t="s">
        <v>55</v>
      </c>
      <c r="D140" s="213"/>
      <c r="E140" s="146"/>
      <c r="F140" s="169">
        <v>45</v>
      </c>
      <c r="G140" s="169">
        <v>35</v>
      </c>
      <c r="H140" s="170"/>
      <c r="I140" s="171">
        <v>2.5</v>
      </c>
      <c r="J140" s="172">
        <f t="shared" si="84"/>
        <v>167.6</v>
      </c>
      <c r="K140" s="172"/>
      <c r="L140" s="101">
        <f t="shared" si="75"/>
        <v>419</v>
      </c>
      <c r="M140" s="39">
        <f t="shared" si="70"/>
        <v>186.3</v>
      </c>
      <c r="N140" s="172"/>
      <c r="O140" s="101">
        <f t="shared" si="87"/>
        <v>465.75</v>
      </c>
      <c r="P140" s="59"/>
      <c r="Q140" s="41" t="e">
        <f>((#REF!/'[1]15сен2021Копия'!U140)-1)*100</f>
        <v>#REF!</v>
      </c>
      <c r="S140" s="43">
        <v>167.6</v>
      </c>
      <c r="T140" s="43">
        <v>154.4</v>
      </c>
      <c r="U140" s="41">
        <f t="shared" si="71"/>
        <v>8.5492227979274471</v>
      </c>
      <c r="V140" s="44">
        <f t="shared" si="72"/>
        <v>167.60000000000002</v>
      </c>
      <c r="W140" s="105">
        <v>155.1</v>
      </c>
      <c r="Y140" s="46">
        <f t="shared" si="88"/>
        <v>0</v>
      </c>
      <c r="Z140" s="43">
        <v>142.5</v>
      </c>
      <c r="AA140" s="47">
        <f t="shared" si="90"/>
        <v>154.89750000000001</v>
      </c>
    </row>
    <row r="141" spans="1:27" ht="19.5" x14ac:dyDescent="0.35">
      <c r="A141" s="93">
        <v>26</v>
      </c>
      <c r="B141" s="173">
        <v>14</v>
      </c>
      <c r="C141" s="146" t="s">
        <v>155</v>
      </c>
      <c r="D141" s="213"/>
      <c r="E141" s="146"/>
      <c r="F141" s="169">
        <v>45</v>
      </c>
      <c r="G141" s="169">
        <v>35</v>
      </c>
      <c r="H141" s="170"/>
      <c r="I141" s="171">
        <v>3</v>
      </c>
      <c r="J141" s="172">
        <f t="shared" si="84"/>
        <v>178</v>
      </c>
      <c r="K141" s="172"/>
      <c r="L141" s="101">
        <f t="shared" si="75"/>
        <v>534</v>
      </c>
      <c r="M141" s="39">
        <f t="shared" si="70"/>
        <v>197.8</v>
      </c>
      <c r="N141" s="172"/>
      <c r="O141" s="101">
        <f t="shared" si="87"/>
        <v>593.40000000000009</v>
      </c>
      <c r="P141" s="59"/>
      <c r="Q141" s="41" t="e">
        <f>((#REF!/'[1]15сен2021Копия'!U141)-1)*100</f>
        <v>#REF!</v>
      </c>
      <c r="S141" s="43">
        <v>178</v>
      </c>
      <c r="T141" s="43">
        <v>164.5</v>
      </c>
      <c r="U141" s="41">
        <f t="shared" si="71"/>
        <v>8.2066869300911893</v>
      </c>
      <c r="V141" s="44">
        <f t="shared" si="72"/>
        <v>178</v>
      </c>
      <c r="W141" s="105">
        <v>164.8</v>
      </c>
      <c r="Y141" s="46">
        <f t="shared" si="88"/>
        <v>0</v>
      </c>
      <c r="Z141" s="43">
        <v>151.5</v>
      </c>
      <c r="AA141" s="47">
        <f t="shared" si="90"/>
        <v>164.68049999999999</v>
      </c>
    </row>
    <row r="142" spans="1:27" ht="19.5" x14ac:dyDescent="0.35">
      <c r="A142" s="93"/>
      <c r="B142" s="173"/>
      <c r="C142" s="169"/>
      <c r="D142" s="210"/>
      <c r="E142" s="169"/>
      <c r="F142" s="169"/>
      <c r="G142" s="169"/>
      <c r="H142" s="170"/>
      <c r="I142" s="171"/>
      <c r="J142" s="172"/>
      <c r="K142" s="172"/>
      <c r="L142" s="101"/>
      <c r="M142" s="39"/>
      <c r="N142" s="172"/>
      <c r="O142" s="101"/>
      <c r="P142" s="59"/>
      <c r="Q142" s="41" t="e">
        <f>((#REF!/'[1]15сен2021Копия'!U142)-1)*100</f>
        <v>#REF!</v>
      </c>
      <c r="S142" s="43"/>
      <c r="T142" s="43"/>
      <c r="U142" s="41"/>
      <c r="V142" s="44"/>
      <c r="W142" s="105"/>
      <c r="Y142" s="46"/>
      <c r="Z142" s="43"/>
      <c r="AA142" s="47">
        <f t="shared" si="90"/>
        <v>0</v>
      </c>
    </row>
    <row r="143" spans="1:27" ht="21" customHeight="1" thickBot="1" x14ac:dyDescent="0.25">
      <c r="A143" s="122"/>
      <c r="B143" s="123"/>
      <c r="C143" s="124" t="s">
        <v>156</v>
      </c>
      <c r="D143" s="124"/>
      <c r="E143" s="124"/>
      <c r="F143" s="124"/>
      <c r="G143" s="124"/>
      <c r="H143" s="124"/>
      <c r="I143" s="124"/>
      <c r="J143" s="125" t="s">
        <v>26</v>
      </c>
      <c r="K143" s="126"/>
      <c r="L143" s="127"/>
      <c r="M143" s="125" t="s">
        <v>26</v>
      </c>
      <c r="N143" s="126"/>
      <c r="O143" s="127"/>
      <c r="P143" s="128"/>
      <c r="Q143" s="41" t="e">
        <f>((#REF!/'[1]15сен2021Копия'!U143)-1)*100</f>
        <v>#REF!</v>
      </c>
      <c r="S143" s="43"/>
      <c r="T143" s="43"/>
      <c r="U143" s="41"/>
      <c r="V143" s="44"/>
      <c r="W143" s="129"/>
      <c r="Y143" s="46"/>
      <c r="Z143" s="43"/>
      <c r="AA143" s="47">
        <f t="shared" si="90"/>
        <v>0</v>
      </c>
    </row>
    <row r="144" spans="1:27" ht="19.5" x14ac:dyDescent="0.35">
      <c r="A144" s="93">
        <v>1</v>
      </c>
      <c r="B144" s="173" t="s">
        <v>97</v>
      </c>
      <c r="C144" s="138" t="s">
        <v>98</v>
      </c>
      <c r="D144" s="175"/>
      <c r="E144" s="176"/>
      <c r="F144" s="146">
        <v>45</v>
      </c>
      <c r="G144" s="146">
        <v>45</v>
      </c>
      <c r="H144" s="177"/>
      <c r="I144" s="171">
        <v>2</v>
      </c>
      <c r="J144" s="172">
        <f t="shared" ref="J144:J147" si="91">S144</f>
        <v>149.80000000000001</v>
      </c>
      <c r="K144" s="172"/>
      <c r="L144" s="101">
        <f t="shared" ref="L144:L147" si="92">J144*$I144</f>
        <v>299.60000000000002</v>
      </c>
      <c r="M144" s="39">
        <f t="shared" ref="M144:M147" si="93">CEILING(V144*1.111,0.1)</f>
        <v>166.5</v>
      </c>
      <c r="N144" s="172"/>
      <c r="O144" s="101">
        <f t="shared" ref="O144:O147" si="94">M144*$I144</f>
        <v>333</v>
      </c>
      <c r="P144" s="59"/>
      <c r="Q144" s="41" t="e">
        <f>((#REF!/'[1]15сен2021Копия'!U144)-1)*100</f>
        <v>#REF!</v>
      </c>
      <c r="S144" s="43">
        <v>149.80000000000001</v>
      </c>
      <c r="T144" s="43">
        <v>138.19999999999999</v>
      </c>
      <c r="U144" s="41">
        <f t="shared" si="71"/>
        <v>8.3936324167872769</v>
      </c>
      <c r="V144" s="44">
        <f t="shared" ref="V144:V147" si="95">CEILING(W144*1.08,0.1)</f>
        <v>149.80000000000001</v>
      </c>
      <c r="W144" s="105">
        <v>138.69999999999999</v>
      </c>
      <c r="Y144" s="46">
        <f t="shared" ref="Y144:Y147" si="96">V144-S144</f>
        <v>0</v>
      </c>
      <c r="Z144" s="43">
        <v>127.5</v>
      </c>
      <c r="AA144" s="47">
        <f t="shared" si="90"/>
        <v>138.5925</v>
      </c>
    </row>
    <row r="145" spans="1:27" ht="19.5" x14ac:dyDescent="0.35">
      <c r="A145" s="93">
        <v>2</v>
      </c>
      <c r="B145" s="173" t="s">
        <v>99</v>
      </c>
      <c r="C145" s="138" t="s">
        <v>100</v>
      </c>
      <c r="D145" s="175"/>
      <c r="E145" s="176"/>
      <c r="F145" s="146">
        <v>45</v>
      </c>
      <c r="G145" s="146">
        <v>45</v>
      </c>
      <c r="H145" s="177"/>
      <c r="I145" s="171">
        <v>2</v>
      </c>
      <c r="J145" s="172">
        <f t="shared" si="91"/>
        <v>158.19999999999999</v>
      </c>
      <c r="K145" s="172"/>
      <c r="L145" s="101">
        <f t="shared" si="92"/>
        <v>316.39999999999998</v>
      </c>
      <c r="M145" s="39">
        <f t="shared" si="93"/>
        <v>175.8</v>
      </c>
      <c r="N145" s="172"/>
      <c r="O145" s="101">
        <f t="shared" si="94"/>
        <v>351.6</v>
      </c>
      <c r="P145" s="59"/>
      <c r="Q145" s="41" t="e">
        <f>((#REF!/'[1]15сен2021Копия'!U145)-1)*100</f>
        <v>#REF!</v>
      </c>
      <c r="S145" s="43">
        <v>158.19999999999999</v>
      </c>
      <c r="T145" s="43">
        <v>146</v>
      </c>
      <c r="U145" s="41">
        <f t="shared" si="71"/>
        <v>8.3561643835616373</v>
      </c>
      <c r="V145" s="44">
        <f t="shared" si="95"/>
        <v>158.20000000000002</v>
      </c>
      <c r="W145" s="105">
        <v>146.4</v>
      </c>
      <c r="Y145" s="46">
        <f t="shared" si="96"/>
        <v>0</v>
      </c>
      <c r="Z145" s="43">
        <v>134.5</v>
      </c>
      <c r="AA145" s="47">
        <f t="shared" si="90"/>
        <v>146.20149999999998</v>
      </c>
    </row>
    <row r="146" spans="1:27" ht="19.5" x14ac:dyDescent="0.35">
      <c r="A146" s="93">
        <v>3</v>
      </c>
      <c r="B146" s="173" t="s">
        <v>101</v>
      </c>
      <c r="C146" s="138" t="s">
        <v>157</v>
      </c>
      <c r="D146" s="175"/>
      <c r="E146" s="176"/>
      <c r="F146" s="146">
        <v>45</v>
      </c>
      <c r="G146" s="146">
        <v>45</v>
      </c>
      <c r="H146" s="177"/>
      <c r="I146" s="171">
        <v>2</v>
      </c>
      <c r="J146" s="172">
        <f t="shared" si="91"/>
        <v>158.80000000000001</v>
      </c>
      <c r="K146" s="172"/>
      <c r="L146" s="101">
        <f t="shared" si="92"/>
        <v>317.60000000000002</v>
      </c>
      <c r="M146" s="39">
        <f t="shared" si="93"/>
        <v>176.5</v>
      </c>
      <c r="N146" s="172"/>
      <c r="O146" s="101">
        <f t="shared" si="94"/>
        <v>353</v>
      </c>
      <c r="P146" s="59"/>
      <c r="Q146" s="41" t="e">
        <f>((#REF!/'[1]15сен2021Копия'!U146)-1)*100</f>
        <v>#REF!</v>
      </c>
      <c r="S146" s="43">
        <v>158.80000000000001</v>
      </c>
      <c r="T146" s="43">
        <v>146.6</v>
      </c>
      <c r="U146" s="41">
        <f t="shared" si="71"/>
        <v>8.3219645293315168</v>
      </c>
      <c r="V146" s="44">
        <f t="shared" si="95"/>
        <v>158.80000000000001</v>
      </c>
      <c r="W146" s="105">
        <v>147</v>
      </c>
      <c r="Y146" s="46">
        <f t="shared" si="96"/>
        <v>0</v>
      </c>
      <c r="Z146" s="43">
        <v>135</v>
      </c>
      <c r="AA146" s="47">
        <f t="shared" si="90"/>
        <v>146.745</v>
      </c>
    </row>
    <row r="147" spans="1:27" ht="19.5" x14ac:dyDescent="0.35">
      <c r="A147" s="93">
        <v>4</v>
      </c>
      <c r="B147" s="173" t="s">
        <v>103</v>
      </c>
      <c r="C147" s="138" t="s">
        <v>104</v>
      </c>
      <c r="D147" s="175"/>
      <c r="E147" s="176"/>
      <c r="F147" s="146">
        <v>45</v>
      </c>
      <c r="G147" s="146">
        <v>45</v>
      </c>
      <c r="H147" s="177"/>
      <c r="I147" s="171">
        <v>2</v>
      </c>
      <c r="J147" s="172">
        <f t="shared" si="91"/>
        <v>166.4</v>
      </c>
      <c r="K147" s="172"/>
      <c r="L147" s="101">
        <f t="shared" si="92"/>
        <v>332.8</v>
      </c>
      <c r="M147" s="39">
        <f t="shared" si="93"/>
        <v>184.9</v>
      </c>
      <c r="N147" s="172"/>
      <c r="O147" s="101">
        <f t="shared" si="94"/>
        <v>369.8</v>
      </c>
      <c r="P147" s="59"/>
      <c r="Q147" s="41" t="e">
        <f>((#REF!/'[1]15сен2021Копия'!U147)-1)*100</f>
        <v>#REF!</v>
      </c>
      <c r="S147" s="43">
        <v>166.4</v>
      </c>
      <c r="T147" s="43">
        <v>153.30000000000001</v>
      </c>
      <c r="U147" s="41">
        <f t="shared" si="71"/>
        <v>8.5453359425962105</v>
      </c>
      <c r="V147" s="44">
        <f t="shared" si="95"/>
        <v>166.4</v>
      </c>
      <c r="W147" s="105">
        <v>154</v>
      </c>
      <c r="Y147" s="46">
        <f t="shared" si="96"/>
        <v>0</v>
      </c>
      <c r="Z147" s="43">
        <v>141.5</v>
      </c>
      <c r="AA147" s="47">
        <f t="shared" si="90"/>
        <v>153.81049999999999</v>
      </c>
    </row>
    <row r="148" spans="1:27" ht="19.5" x14ac:dyDescent="0.35">
      <c r="A148" s="93"/>
      <c r="B148" s="173"/>
      <c r="C148" s="138"/>
      <c r="D148" s="175"/>
      <c r="E148" s="176"/>
      <c r="F148" s="146"/>
      <c r="G148" s="146"/>
      <c r="H148" s="177"/>
      <c r="I148" s="171"/>
      <c r="J148" s="172"/>
      <c r="K148" s="172"/>
      <c r="L148" s="101"/>
      <c r="M148" s="39"/>
      <c r="N148" s="172"/>
      <c r="O148" s="101"/>
      <c r="P148" s="59"/>
      <c r="S148" s="43"/>
      <c r="T148" s="43"/>
      <c r="U148" s="41"/>
      <c r="V148" s="44"/>
      <c r="W148" s="105"/>
      <c r="Y148" s="46"/>
    </row>
    <row r="149" spans="1:27" s="6" customFormat="1" x14ac:dyDescent="0.2">
      <c r="A149"/>
      <c r="B149"/>
      <c r="J149"/>
      <c r="K149"/>
      <c r="L149"/>
      <c r="M149"/>
      <c r="N149"/>
      <c r="O149"/>
      <c r="P149"/>
      <c r="Q149" s="8"/>
      <c r="R149" s="8"/>
      <c r="S149" s="3"/>
      <c r="T149" s="3"/>
      <c r="V149" s="4"/>
      <c r="W149" s="5"/>
    </row>
    <row r="150" spans="1:27" s="6" customFormat="1" x14ac:dyDescent="0.2">
      <c r="A150"/>
      <c r="B150"/>
      <c r="J150"/>
      <c r="K150"/>
      <c r="L150"/>
      <c r="M150"/>
      <c r="N150"/>
      <c r="O150"/>
      <c r="P150"/>
      <c r="Q150" s="8"/>
      <c r="R150" s="8"/>
      <c r="S150" s="3"/>
      <c r="T150" s="3"/>
      <c r="V150" s="4"/>
      <c r="W150" s="5"/>
    </row>
    <row r="151" spans="1:27" s="6" customFormat="1" x14ac:dyDescent="0.2">
      <c r="A151"/>
      <c r="J151"/>
      <c r="K151" s="8"/>
      <c r="L151" s="8"/>
      <c r="M151" s="3"/>
      <c r="N151" s="3"/>
      <c r="P151" s="4"/>
      <c r="Q151" s="5"/>
    </row>
    <row r="152" spans="1:27" s="6" customFormat="1" x14ac:dyDescent="0.2">
      <c r="A152"/>
      <c r="J152"/>
      <c r="K152" s="8"/>
      <c r="L152" s="8"/>
      <c r="M152" s="3"/>
      <c r="N152" s="3"/>
      <c r="O152"/>
      <c r="P152" s="4"/>
      <c r="Q152" s="5"/>
    </row>
    <row r="153" spans="1:27" s="6" customFormat="1" x14ac:dyDescent="0.2">
      <c r="A153"/>
      <c r="J153"/>
      <c r="K153" s="8"/>
      <c r="L153" s="8"/>
      <c r="M153" s="3"/>
      <c r="N153" s="3"/>
      <c r="O153"/>
      <c r="P153" s="4"/>
      <c r="Q153" s="5"/>
    </row>
    <row r="154" spans="1:27" x14ac:dyDescent="0.2">
      <c r="B154" s="6"/>
      <c r="C154" s="6"/>
      <c r="D154" s="6"/>
      <c r="E154" s="6"/>
      <c r="F154" s="6"/>
      <c r="G154" s="6"/>
      <c r="K154" s="8"/>
      <c r="L154" s="8"/>
      <c r="M154" s="3"/>
      <c r="N154" s="3"/>
      <c r="P154" s="4"/>
      <c r="Q154" s="5"/>
      <c r="R154"/>
      <c r="S154"/>
      <c r="T154"/>
      <c r="V154"/>
      <c r="W154"/>
    </row>
  </sheetData>
  <mergeCells count="38">
    <mergeCell ref="A89:B89"/>
    <mergeCell ref="A115:E115"/>
    <mergeCell ref="L81:L82"/>
    <mergeCell ref="M81:M82"/>
    <mergeCell ref="O81:O82"/>
    <mergeCell ref="D82:E82"/>
    <mergeCell ref="F82:G82"/>
    <mergeCell ref="H82:H83"/>
    <mergeCell ref="J81:J82"/>
    <mergeCell ref="T10:T11"/>
    <mergeCell ref="C52:I52"/>
    <mergeCell ref="C66:I66"/>
    <mergeCell ref="C76:I76"/>
    <mergeCell ref="L9:L10"/>
    <mergeCell ref="M9:M10"/>
    <mergeCell ref="O9:O10"/>
    <mergeCell ref="D10:E10"/>
    <mergeCell ref="F10:G10"/>
    <mergeCell ref="H10:H11"/>
    <mergeCell ref="A81:A82"/>
    <mergeCell ref="B81:B82"/>
    <mergeCell ref="C81:C82"/>
    <mergeCell ref="D81:H81"/>
    <mergeCell ref="I81:I83"/>
    <mergeCell ref="Z7:Z10"/>
    <mergeCell ref="A9:A10"/>
    <mergeCell ref="B9:B10"/>
    <mergeCell ref="C9:C10"/>
    <mergeCell ref="D9:H9"/>
    <mergeCell ref="I9:I11"/>
    <mergeCell ref="J9:J10"/>
    <mergeCell ref="B1:L1"/>
    <mergeCell ref="B3:L3"/>
    <mergeCell ref="W3:W9"/>
    <mergeCell ref="V6:V9"/>
    <mergeCell ref="J5:L5"/>
    <mergeCell ref="J6:L6"/>
    <mergeCell ref="J7:L7"/>
  </mergeCells>
  <hyperlinks>
    <hyperlink ref="I7" r:id="rId1"/>
  </hyperlinks>
  <printOptions horizontalCentered="1"/>
  <pageMargins left="0" right="0" top="0.15748031496062992" bottom="0" header="0.51181102362204722" footer="0.15748031496062992"/>
  <pageSetup paperSize="9" scale="77" fitToHeight="0" orientation="portrait" r:id="rId2"/>
  <headerFooter alignWithMargins="0"/>
  <rowBreaks count="3" manualBreakCount="3">
    <brk id="45" max="14" man="1"/>
    <brk id="80" max="14" man="1"/>
    <brk id="114" max="14" man="1"/>
  </rowBreaks>
  <colBreaks count="1" manualBreakCount="1">
    <brk id="1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15февраля2022</vt:lpstr>
      <vt:lpstr>'15февраля2022'!Область_печати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2022-02-03T06:25:50Z</cp:lastPrinted>
  <dcterms:created xsi:type="dcterms:W3CDTF">2022-02-03T04:47:49Z</dcterms:created>
  <dcterms:modified xsi:type="dcterms:W3CDTF">2022-02-03T06:30:27Z</dcterms:modified>
</cp:coreProperties>
</file>